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135" windowWidth="5325" windowHeight="4590" tabRatio="898" activeTab="2"/>
  </bookViews>
  <sheets>
    <sheet name="表紙" sheetId="1" r:id="rId1"/>
    <sheet name="総工事費" sheetId="2" r:id="rId2"/>
    <sheet name="工別書" sheetId="3" r:id="rId3"/>
    <sheet name="仮" sheetId="4" r:id="rId4"/>
    <sheet name="基" sheetId="5" r:id="rId5"/>
    <sheet name="木" sheetId="6" r:id="rId6"/>
    <sheet name="屋" sheetId="7" r:id="rId7"/>
    <sheet name="外" sheetId="8" r:id="rId8"/>
    <sheet name="板" sheetId="9" r:id="rId9"/>
    <sheet name="左" sheetId="10" r:id="rId10"/>
    <sheet name="タ・石" sheetId="11" r:id="rId11"/>
    <sheet name="金建" sheetId="12" r:id="rId12"/>
    <sheet name="木建" sheetId="13" r:id="rId13"/>
    <sheet name="防水" sheetId="14" r:id="rId14"/>
    <sheet name="塗" sheetId="15" r:id="rId15"/>
    <sheet name="内" sheetId="16" r:id="rId16"/>
    <sheet name="雑" sheetId="17" r:id="rId17"/>
    <sheet name="家" sheetId="18" r:id="rId18"/>
    <sheet name="電" sheetId="19" r:id="rId19"/>
    <sheet name="衛" sheetId="20" r:id="rId20"/>
    <sheet name="諸" sheetId="21" r:id="rId21"/>
    <sheet name="空" sheetId="22" r:id="rId22"/>
    <sheet name="特" sheetId="23" r:id="rId23"/>
    <sheet name="外構" sheetId="24" r:id="rId24"/>
    <sheet name="附" sheetId="25" r:id="rId25"/>
  </sheets>
  <definedNames>
    <definedName name="_xlnm.Print_Area" localSheetId="0">'表紙'!$A$1:$R$106</definedName>
  </definedNames>
  <calcPr fullCalcOnLoad="1"/>
</workbook>
</file>

<file path=xl/sharedStrings.xml><?xml version="1.0" encoding="utf-8"?>
<sst xmlns="http://schemas.openxmlformats.org/spreadsheetml/2006/main" count="984" uniqueCount="514">
  <si>
    <t>構造　：</t>
  </si>
  <si>
    <t>階数　：</t>
  </si>
  <si>
    <t>延施工面積　：</t>
  </si>
  <si>
    <t>様</t>
  </si>
  <si>
    <t>総工事費　：</t>
  </si>
  <si>
    <t>円</t>
  </si>
  <si>
    <t>㎡</t>
  </si>
  <si>
    <t>㎡</t>
  </si>
  <si>
    <t>建築場所　：</t>
  </si>
  <si>
    <t>工事名称　：</t>
  </si>
  <si>
    <t>工事種別　：</t>
  </si>
  <si>
    <t>用途　：</t>
  </si>
  <si>
    <t>建築面積　：</t>
  </si>
  <si>
    <t>延床面積　：</t>
  </si>
  <si>
    <t>㎡</t>
  </si>
  <si>
    <t>単位</t>
  </si>
  <si>
    <t>工　　事　　名　　称</t>
  </si>
  <si>
    <t>仕　　　　　様</t>
  </si>
  <si>
    <t>数　　量</t>
  </si>
  <si>
    <t>単　　価</t>
  </si>
  <si>
    <t>金　　　　額</t>
  </si>
  <si>
    <t>備　　　　　考</t>
  </si>
  <si>
    <t>工事No.</t>
  </si>
  <si>
    <t>本見積書は頭書の日付けより1ヶ月間有効とします</t>
  </si>
  <si>
    <t>建築工事仕様見積書</t>
  </si>
  <si>
    <t>No.</t>
  </si>
  <si>
    <t>工　　事　　名　　称</t>
  </si>
  <si>
    <t>仕　　　　　様</t>
  </si>
  <si>
    <t>数　　量</t>
  </si>
  <si>
    <t>単位</t>
  </si>
  <si>
    <t>単　　価</t>
  </si>
  <si>
    <t>金　　　　額</t>
  </si>
  <si>
    <t>備　　　　　考</t>
  </si>
  <si>
    <t>式</t>
  </si>
  <si>
    <t>内装工事</t>
  </si>
  <si>
    <t>家具工事</t>
  </si>
  <si>
    <t>電気設備工事</t>
  </si>
  <si>
    <t>諸経費</t>
  </si>
  <si>
    <t>空調設備工事</t>
  </si>
  <si>
    <t>特殊設備工事</t>
  </si>
  <si>
    <t>外構工事</t>
  </si>
  <si>
    <t>【基礎工事】</t>
  </si>
  <si>
    <t>【木工事】</t>
  </si>
  <si>
    <t>【屋根工事】</t>
  </si>
  <si>
    <t>【外装工事】</t>
  </si>
  <si>
    <t>【板金工事】</t>
  </si>
  <si>
    <t>【左官工事】</t>
  </si>
  <si>
    <t>【タイル・石工事】</t>
  </si>
  <si>
    <t>【金属製建具工事】</t>
  </si>
  <si>
    <t>【木製建具工事】</t>
  </si>
  <si>
    <t>【塗装工事】</t>
  </si>
  <si>
    <t>【内装工事】</t>
  </si>
  <si>
    <t>【雑工事】</t>
  </si>
  <si>
    <t>【家具工事】</t>
  </si>
  <si>
    <t>【電気設備工事】</t>
  </si>
  <si>
    <t>【給排水衛生設備工事】</t>
  </si>
  <si>
    <t>【諸経費】</t>
  </si>
  <si>
    <t>【空調設備工事】</t>
  </si>
  <si>
    <t>【特殊設備工事】</t>
  </si>
  <si>
    <t>【外構工事】</t>
  </si>
  <si>
    <t>設計料</t>
  </si>
  <si>
    <t>証紙代</t>
  </si>
  <si>
    <t>工事進行保険</t>
  </si>
  <si>
    <t>現場管理費</t>
  </si>
  <si>
    <t>Ｎｏ．１５</t>
  </si>
  <si>
    <t>様</t>
  </si>
  <si>
    <t>附帯工事</t>
  </si>
  <si>
    <t>【附帯工事】</t>
  </si>
  <si>
    <t>犬走り</t>
  </si>
  <si>
    <t>筒　Φ60</t>
  </si>
  <si>
    <t>上合</t>
  </si>
  <si>
    <t>小　　　計</t>
  </si>
  <si>
    <t>エアコン工事</t>
  </si>
  <si>
    <t>合　　計</t>
  </si>
  <si>
    <t>控金具</t>
  </si>
  <si>
    <t>消費税相当額</t>
  </si>
  <si>
    <t>取付運搬工事</t>
  </si>
  <si>
    <t>地盤調査費</t>
  </si>
  <si>
    <t>確認申請手続き等</t>
  </si>
  <si>
    <t>仮設トイレ</t>
  </si>
  <si>
    <t>玄関・ポーチ土間</t>
  </si>
  <si>
    <t>地盤保証料</t>
  </si>
  <si>
    <t>事務手数料</t>
  </si>
  <si>
    <t>総工事費</t>
  </si>
  <si>
    <t>内部足場</t>
  </si>
  <si>
    <t>一般養生費</t>
  </si>
  <si>
    <t>整理・清掃費</t>
  </si>
  <si>
    <t>運搬費</t>
  </si>
  <si>
    <t>仮設電気</t>
  </si>
  <si>
    <t>　</t>
  </si>
  <si>
    <t>No.</t>
  </si>
  <si>
    <t>No.</t>
  </si>
  <si>
    <t>No.</t>
  </si>
  <si>
    <t>ｍ</t>
  </si>
  <si>
    <t>　</t>
  </si>
  <si>
    <t>No.</t>
  </si>
  <si>
    <t>【仮設工事】</t>
  </si>
  <si>
    <t>【工事別見積書】</t>
  </si>
  <si>
    <t>玄関巾木</t>
  </si>
  <si>
    <t>３００角タイル</t>
  </si>
  <si>
    <t>下足棚</t>
  </si>
  <si>
    <t>1500*2400*370　ポリ合板</t>
  </si>
  <si>
    <t>リビングカウンター収納</t>
  </si>
  <si>
    <t>5300*500*450　タモ塗装</t>
  </si>
  <si>
    <t>２Ｆカウンター本棚</t>
  </si>
  <si>
    <t>3500*2500*300　ポリ合板</t>
  </si>
  <si>
    <t>住宅保険料</t>
  </si>
  <si>
    <t>125㎡以上150㎡未満</t>
  </si>
  <si>
    <t>200型</t>
  </si>
  <si>
    <t>残土処分</t>
  </si>
  <si>
    <t>収縮目地</t>
  </si>
  <si>
    <t>土間コンクリート</t>
  </si>
  <si>
    <t>ｍ</t>
  </si>
  <si>
    <t>ヶ</t>
  </si>
  <si>
    <t>エルボ</t>
  </si>
  <si>
    <t>ヶ</t>
  </si>
  <si>
    <t>　</t>
  </si>
  <si>
    <t>ワイヤーメッシュ</t>
  </si>
  <si>
    <t>仮設工事</t>
  </si>
  <si>
    <t>基礎工事</t>
  </si>
  <si>
    <t>木工事</t>
  </si>
  <si>
    <t>屋根工事</t>
  </si>
  <si>
    <t>外装工事</t>
  </si>
  <si>
    <t>板金工事</t>
  </si>
  <si>
    <t>左官工事</t>
  </si>
  <si>
    <t>タイル・石工事</t>
  </si>
  <si>
    <t>金属製建具工事</t>
  </si>
  <si>
    <t>木製建具工事</t>
  </si>
  <si>
    <t>塗装工事</t>
  </si>
  <si>
    <t>雑工事</t>
  </si>
  <si>
    <t>給排水衛生設備工事</t>
  </si>
  <si>
    <t>Ｎｏ．１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</si>
  <si>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</si>
  <si>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</si>
  <si>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</si>
  <si>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</si>
  <si>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</si>
  <si>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</si>
  <si>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</si>
  <si>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</si>
  <si>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</si>
  <si>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</si>
  <si>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</si>
  <si>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</si>
  <si>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</si>
  <si>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Ｎｏ．１６</t>
  </si>
  <si>
    <t>Ｎｏ．１７</t>
  </si>
  <si>
    <t>Ｎｏ．１８</t>
  </si>
  <si>
    <t>Ｎｏ．１９</t>
  </si>
  <si>
    <t>Ｎｏ．２０</t>
  </si>
  <si>
    <t>Ｎｏ．２１</t>
  </si>
  <si>
    <t>Ｎｏ．２２</t>
  </si>
  <si>
    <t>御　見　積　書</t>
  </si>
  <si>
    <t>既存電気使用</t>
  </si>
  <si>
    <t>ゴミ処理費</t>
  </si>
  <si>
    <t>内装クロス工事</t>
  </si>
  <si>
    <t>手間</t>
  </si>
  <si>
    <t>加工</t>
  </si>
  <si>
    <t>洗面</t>
  </si>
  <si>
    <t>材料（木）</t>
  </si>
  <si>
    <t>材料（建材）</t>
  </si>
  <si>
    <t>10*40*10尺</t>
  </si>
  <si>
    <t>10*20*12尺</t>
  </si>
  <si>
    <t>耐水ベニヤ9</t>
  </si>
  <si>
    <t>窓枠</t>
  </si>
  <si>
    <t>【防水工事】</t>
  </si>
  <si>
    <t>防水工事</t>
  </si>
  <si>
    <t>キッチン</t>
  </si>
  <si>
    <t>外部足場</t>
  </si>
  <si>
    <t>15*15*13.2尺</t>
  </si>
  <si>
    <t>束石</t>
  </si>
  <si>
    <t>PB9.5</t>
  </si>
  <si>
    <t>PB12.5</t>
  </si>
  <si>
    <t>耐水PB9.5</t>
  </si>
  <si>
    <t>耐水PB12.5</t>
  </si>
  <si>
    <t>構合板12</t>
  </si>
  <si>
    <t>ベニヤ4</t>
  </si>
  <si>
    <t>通気シート50</t>
  </si>
  <si>
    <t>防水テープ20</t>
  </si>
  <si>
    <t>Gウール100</t>
  </si>
  <si>
    <t>インサーEI45</t>
  </si>
  <si>
    <t>ゴムフリー板25*600</t>
  </si>
  <si>
    <t>床下収納2*2</t>
  </si>
  <si>
    <t>天点検1.5*1.5</t>
  </si>
  <si>
    <t>杉</t>
  </si>
  <si>
    <t>建材1.25</t>
  </si>
  <si>
    <t>木材1.3</t>
  </si>
  <si>
    <t>10*35*10尺</t>
  </si>
  <si>
    <t>桧</t>
  </si>
  <si>
    <t>米草</t>
  </si>
  <si>
    <t>40*40*10尺</t>
  </si>
  <si>
    <t>35*35*10尺</t>
  </si>
  <si>
    <t>35*35*13.2尺</t>
  </si>
  <si>
    <t>米松</t>
  </si>
  <si>
    <t>15*35*13.2尺</t>
  </si>
  <si>
    <t>鋼製束</t>
  </si>
  <si>
    <t>ルーフィング</t>
  </si>
  <si>
    <t>ヶ所</t>
  </si>
  <si>
    <t>坪</t>
  </si>
  <si>
    <t>エコキュート</t>
  </si>
  <si>
    <t>仮設・ごみ</t>
  </si>
  <si>
    <t>材木</t>
  </si>
  <si>
    <t>屋根瓦</t>
  </si>
  <si>
    <t>村中</t>
  </si>
  <si>
    <t>コーケン</t>
  </si>
  <si>
    <t>東野</t>
  </si>
  <si>
    <t>井筒</t>
  </si>
  <si>
    <t>金建</t>
  </si>
  <si>
    <t>塗装</t>
  </si>
  <si>
    <t>橋本</t>
  </si>
  <si>
    <t>内装</t>
  </si>
  <si>
    <t>寺田</t>
  </si>
  <si>
    <t>電気</t>
  </si>
  <si>
    <t>三嶋</t>
  </si>
  <si>
    <t>設備</t>
  </si>
  <si>
    <t>賀戸</t>
  </si>
  <si>
    <t>解体</t>
  </si>
  <si>
    <t>板金</t>
  </si>
  <si>
    <t>経費</t>
  </si>
  <si>
    <t>取合い水切り</t>
  </si>
  <si>
    <t>土台水切り</t>
  </si>
  <si>
    <t>既存雨樋撤去処理</t>
  </si>
  <si>
    <t>外手洗いモルタル仕上げ</t>
  </si>
  <si>
    <t>洗い場モルタル補修</t>
  </si>
  <si>
    <t>玄関・ホール掻き落し中塗り</t>
  </si>
  <si>
    <t>補修部分含む</t>
  </si>
  <si>
    <t>珪藻土仕上げ</t>
  </si>
  <si>
    <t>珪藻土</t>
  </si>
  <si>
    <t>中塗り</t>
  </si>
  <si>
    <t>㎡</t>
  </si>
  <si>
    <t>役物</t>
  </si>
  <si>
    <t>駒石</t>
  </si>
  <si>
    <t>個</t>
  </si>
  <si>
    <t>大7000</t>
  </si>
  <si>
    <t>中・小5000</t>
  </si>
  <si>
    <t>窓</t>
  </si>
  <si>
    <t>AA級　ビニールクロス</t>
  </si>
  <si>
    <t>ジュピー45</t>
  </si>
  <si>
    <t>ジュピー25</t>
  </si>
  <si>
    <t>ハウスロン16</t>
  </si>
  <si>
    <t>オメガピン</t>
  </si>
  <si>
    <t>３坪入り</t>
  </si>
  <si>
    <t>本</t>
  </si>
  <si>
    <t>（壁は２本分）</t>
  </si>
  <si>
    <t>玄関ホール</t>
  </si>
  <si>
    <t>リビング</t>
  </si>
  <si>
    <t>UB洗ローカ</t>
  </si>
  <si>
    <t>縁側1.2</t>
  </si>
  <si>
    <t>既存洗</t>
  </si>
  <si>
    <t>パインミミ付無垢板</t>
  </si>
  <si>
    <t>450*24*1820</t>
  </si>
  <si>
    <t>300*24*1820</t>
  </si>
  <si>
    <t>棚受け</t>
  </si>
  <si>
    <t>レール</t>
  </si>
  <si>
    <t>家電収納</t>
  </si>
  <si>
    <t>Ｂ案</t>
  </si>
  <si>
    <t>対面カウンター建築工事</t>
  </si>
  <si>
    <t>2550*900</t>
  </si>
  <si>
    <t>キッチンに加算</t>
  </si>
  <si>
    <t>ミラーキャビネット</t>
  </si>
  <si>
    <t>洗濯パン</t>
  </si>
  <si>
    <t>単水栓</t>
  </si>
  <si>
    <t>小　　　計</t>
  </si>
  <si>
    <t>床工事</t>
  </si>
  <si>
    <t>天井</t>
  </si>
  <si>
    <t>雑材・消耗品費</t>
  </si>
  <si>
    <t>工事費の3%</t>
  </si>
  <si>
    <t>枚</t>
  </si>
  <si>
    <t>イケガミ・ビコ―</t>
  </si>
  <si>
    <t>基礎・左官</t>
  </si>
  <si>
    <t>美装</t>
  </si>
  <si>
    <t>ライフ</t>
  </si>
  <si>
    <t>木建</t>
  </si>
  <si>
    <t>米口</t>
  </si>
  <si>
    <t>井上</t>
  </si>
  <si>
    <t>空調</t>
  </si>
  <si>
    <t>キョーエー</t>
  </si>
  <si>
    <t>玄関24000</t>
  </si>
  <si>
    <t>ベリー</t>
  </si>
  <si>
    <t>SC3</t>
  </si>
  <si>
    <t>EJ</t>
  </si>
  <si>
    <t>コーケン水</t>
  </si>
  <si>
    <t>小根太垂木</t>
  </si>
  <si>
    <t>構造合板12</t>
  </si>
  <si>
    <t>垂木40角</t>
  </si>
  <si>
    <t>ヌキ</t>
  </si>
  <si>
    <t>巾木</t>
  </si>
  <si>
    <t>UB開口壁</t>
  </si>
  <si>
    <t>入口枠</t>
  </si>
  <si>
    <t>耐水9.5</t>
  </si>
  <si>
    <t>壁補修</t>
  </si>
  <si>
    <t>賀戸・吉野</t>
  </si>
  <si>
    <t>畳</t>
  </si>
  <si>
    <t>藤沢</t>
  </si>
  <si>
    <t>工事</t>
  </si>
  <si>
    <t>材工共</t>
  </si>
  <si>
    <t>屋根縦平葺き</t>
  </si>
  <si>
    <t>カラーGL</t>
  </si>
  <si>
    <t>雪止め金具</t>
  </si>
  <si>
    <t>ｍ</t>
  </si>
  <si>
    <t>既存屋根板金撤去処分</t>
  </si>
  <si>
    <t>サッシ上水切り</t>
  </si>
  <si>
    <t>パラスケア雨樋</t>
  </si>
  <si>
    <t>木部用塗料塗り</t>
  </si>
  <si>
    <t>吉野・山下</t>
  </si>
  <si>
    <t>福島・日新</t>
  </si>
  <si>
    <t>値引き</t>
  </si>
  <si>
    <t>小　　計</t>
  </si>
  <si>
    <t>既存トイレ使用</t>
  </si>
  <si>
    <t>浴室土間コンクリート</t>
  </si>
  <si>
    <t>防湿シート土間</t>
  </si>
  <si>
    <t>set</t>
  </si>
  <si>
    <t>撤去及び止水工事</t>
  </si>
  <si>
    <t>既存機器及び配管等</t>
  </si>
  <si>
    <t>給水配管工</t>
  </si>
  <si>
    <t>架橋ポリ管　材工共</t>
  </si>
  <si>
    <t>給湯配管工</t>
  </si>
  <si>
    <t>循環配管工</t>
  </si>
  <si>
    <t>雑排水配管工</t>
  </si>
  <si>
    <t>斫り、孔あけ、補修費</t>
  </si>
  <si>
    <t>既存管連絡工</t>
  </si>
  <si>
    <t>機器等接続および取付工事</t>
  </si>
  <si>
    <t>現場経費</t>
  </si>
  <si>
    <t>小　　　計①</t>
  </si>
  <si>
    <t>住宅設備機器</t>
  </si>
  <si>
    <t>出窓部分キッチンパネル張り工事</t>
  </si>
  <si>
    <t>キッチンパネル　リテクトR1</t>
  </si>
  <si>
    <t>ｔ3　3*6</t>
  </si>
  <si>
    <t>キッチンパネル接着剤</t>
  </si>
  <si>
    <t>SU25</t>
  </si>
  <si>
    <t>キッチンパネル両面テープ</t>
  </si>
  <si>
    <t>コーキングカートリッジ</t>
  </si>
  <si>
    <t>仕舞用アルミジョイナー</t>
  </si>
  <si>
    <t>L=2730</t>
  </si>
  <si>
    <t>施工費</t>
  </si>
  <si>
    <t>小　　　計②</t>
  </si>
  <si>
    <t>システムバス　タカラスタンダード</t>
  </si>
  <si>
    <t>ピッタリサイズレラージュ W2250D1868</t>
  </si>
  <si>
    <t>別紙参照</t>
  </si>
  <si>
    <t>小　　　計③</t>
  </si>
  <si>
    <t>合　　　計①+②+③</t>
  </si>
  <si>
    <t>浴室床下点検口開口処理</t>
  </si>
  <si>
    <t>開口部補修</t>
  </si>
  <si>
    <t>タオル掛け</t>
  </si>
  <si>
    <t>PB12.5(8尺)</t>
  </si>
  <si>
    <t>APフロア</t>
  </si>
  <si>
    <t>洋室</t>
  </si>
  <si>
    <t>床下</t>
  </si>
  <si>
    <t>鋼製束</t>
  </si>
  <si>
    <t>和室解体工事</t>
  </si>
  <si>
    <t>壁一部解体撤去</t>
  </si>
  <si>
    <t>建具等解体撤去</t>
  </si>
  <si>
    <t>畳処分費</t>
  </si>
  <si>
    <t>床下地</t>
  </si>
  <si>
    <t>垂木掛け</t>
  </si>
  <si>
    <t>構造用合板張り</t>
  </si>
  <si>
    <t>床下断熱工事</t>
  </si>
  <si>
    <t>カネライトインサーE1/45</t>
  </si>
  <si>
    <t>E1/45</t>
  </si>
  <si>
    <t>天井断熱工事</t>
  </si>
  <si>
    <t>パラマウント内装パラダイス</t>
  </si>
  <si>
    <t>梱包</t>
  </si>
  <si>
    <t>フロア張り工事</t>
  </si>
  <si>
    <t>銘木フロアⅡ</t>
  </si>
  <si>
    <t>壁工事</t>
  </si>
  <si>
    <t>30*40*4000</t>
  </si>
  <si>
    <t>赤松</t>
  </si>
  <si>
    <t>40*40*4000</t>
  </si>
  <si>
    <t>ボード張り工事</t>
  </si>
  <si>
    <t>天井工事</t>
  </si>
  <si>
    <t>天井下地工事</t>
  </si>
  <si>
    <t>天井下地</t>
  </si>
  <si>
    <t>天井点検口取付</t>
  </si>
  <si>
    <t>枠工事</t>
  </si>
  <si>
    <t>額縁</t>
  </si>
  <si>
    <t>窓枠ヒモ</t>
  </si>
  <si>
    <t>クローゼット3方枠</t>
  </si>
  <si>
    <t>造作材加工費</t>
  </si>
  <si>
    <t>新建材</t>
  </si>
  <si>
    <t>巾木等</t>
  </si>
  <si>
    <t>クローゼット折戸</t>
  </si>
  <si>
    <t>折戸金具</t>
  </si>
  <si>
    <t>レール、上吊り車、ガイド、丁番、取手</t>
  </si>
  <si>
    <t>組</t>
  </si>
  <si>
    <t>トイレドア</t>
  </si>
  <si>
    <t>搬入調整費</t>
  </si>
  <si>
    <t>カーテン工事</t>
  </si>
  <si>
    <t>ハンガーパイプ</t>
  </si>
  <si>
    <t>L＝1740</t>
  </si>
  <si>
    <t>取付施工費</t>
  </si>
  <si>
    <t>美装費</t>
  </si>
  <si>
    <t>クローゼット枠塗装</t>
  </si>
  <si>
    <t>テラス戸枠塗装</t>
  </si>
  <si>
    <t>入口ドア枠塗装</t>
  </si>
  <si>
    <t>ｍ</t>
  </si>
  <si>
    <t>養生・産業廃棄・その他</t>
  </si>
  <si>
    <t>ケレン・下塗り含む</t>
  </si>
  <si>
    <t>壁モルタル刷毛引き</t>
  </si>
  <si>
    <t>フェルト、ラス貼り、目地含む</t>
  </si>
  <si>
    <t>外壁修繕部分</t>
  </si>
  <si>
    <t>コーキング一式</t>
  </si>
  <si>
    <t>左勝手口</t>
  </si>
  <si>
    <t>左窓</t>
  </si>
  <si>
    <t>右窓</t>
  </si>
  <si>
    <t>右勝手口</t>
  </si>
  <si>
    <t>土台</t>
  </si>
  <si>
    <t>基礎巾木モルタル刷毛引き</t>
  </si>
  <si>
    <t>下地調整含む</t>
  </si>
  <si>
    <t>雨樋修繕</t>
  </si>
  <si>
    <t>法定福利費</t>
  </si>
  <si>
    <t>引違い窓半外付2枚建</t>
  </si>
  <si>
    <t>複層型ガラスW1690H970</t>
  </si>
  <si>
    <t>外色ブラウン、内色ナチュラル</t>
  </si>
  <si>
    <t>同上網戸</t>
  </si>
  <si>
    <t>ブラウン</t>
  </si>
  <si>
    <t>取替用ドアクローザー</t>
  </si>
  <si>
    <t>取付施工費含む</t>
  </si>
  <si>
    <t>2枚組、無垢材、ウレタン塗装仕上げ</t>
  </si>
  <si>
    <t>4枚組、無垢材、ウレタン塗装仕上げ</t>
  </si>
  <si>
    <t>無垢材、ウレタン塗装、表示ハンドル、丁番</t>
  </si>
  <si>
    <t>地袋引戸</t>
  </si>
  <si>
    <t>無垢材、ウレタン塗装、引手、レール</t>
  </si>
  <si>
    <t>コンセント　配線改修共</t>
  </si>
  <si>
    <t>コンセント　AC　配線改修共</t>
  </si>
  <si>
    <t>スイッチB　配線共</t>
  </si>
  <si>
    <t>TV　受口　配線共</t>
  </si>
  <si>
    <t>TV既設接続および2分配器取付</t>
  </si>
  <si>
    <t>照明器具</t>
  </si>
  <si>
    <t>OX9743LDRS　6帖用取付共</t>
  </si>
  <si>
    <t>既設撤去改修費</t>
  </si>
  <si>
    <t>壁面塗装下塗り</t>
  </si>
  <si>
    <t>シーラー処理</t>
  </si>
  <si>
    <t>㎡</t>
  </si>
  <si>
    <t>壁面塗装上塗り</t>
  </si>
  <si>
    <t>アクリルリシン吹付</t>
  </si>
  <si>
    <t>E3/45</t>
  </si>
  <si>
    <t>GU10K</t>
  </si>
  <si>
    <t>GU16K</t>
  </si>
  <si>
    <t>壁</t>
  </si>
  <si>
    <t>クローゼット</t>
  </si>
  <si>
    <t>内部塗装工事</t>
  </si>
  <si>
    <t>枠・カウンター類</t>
  </si>
  <si>
    <t>大根太</t>
  </si>
  <si>
    <t>束石</t>
  </si>
  <si>
    <t>15*57*4000</t>
  </si>
  <si>
    <t>エゾ胴縁</t>
  </si>
  <si>
    <t>床組み工事</t>
  </si>
  <si>
    <t>大根太、小根太ヒノキ材、鋼製束</t>
  </si>
  <si>
    <t>ボンド</t>
  </si>
  <si>
    <t>壁下地　外部</t>
  </si>
  <si>
    <t>外部下地工事</t>
  </si>
  <si>
    <t>透湿シート</t>
  </si>
  <si>
    <t>防水テープ</t>
  </si>
  <si>
    <t>出窓部分、庇撤去後補修</t>
  </si>
  <si>
    <t>内部下地工事</t>
  </si>
  <si>
    <t>既存壁上施工、真壁から大壁へ</t>
  </si>
  <si>
    <t>壁下地　内部</t>
  </si>
  <si>
    <t>4000*40*40</t>
  </si>
  <si>
    <t>4000*45*105</t>
  </si>
  <si>
    <t>3000*10*105</t>
  </si>
  <si>
    <t>3640*15*75</t>
  </si>
  <si>
    <t>4000*30*40</t>
  </si>
  <si>
    <t>4000*15*57</t>
  </si>
  <si>
    <t>4000*15*57</t>
  </si>
  <si>
    <t>壁ボード</t>
  </si>
  <si>
    <t>12.5*910*2420</t>
  </si>
  <si>
    <t>天井ボード</t>
  </si>
  <si>
    <t>9.5*910*1820</t>
  </si>
  <si>
    <t>天井点検口</t>
  </si>
  <si>
    <t>クローゼット、地袋3方枠、窓枠桟木等</t>
  </si>
  <si>
    <t>2000*21*21</t>
  </si>
  <si>
    <t>2000*40*40</t>
  </si>
  <si>
    <t>地袋3方枠</t>
  </si>
  <si>
    <t>1600*21*80</t>
  </si>
  <si>
    <t>2400*21*80</t>
  </si>
  <si>
    <t>2700*25*80</t>
  </si>
  <si>
    <t>2700*45*80</t>
  </si>
  <si>
    <t>800*45*45</t>
  </si>
  <si>
    <t>中柱</t>
  </si>
  <si>
    <t>現場施工費</t>
  </si>
  <si>
    <t>16K/100*430*1370</t>
  </si>
  <si>
    <t>棚板パイプ工事</t>
  </si>
  <si>
    <t>入口、トイレ額縁収め、カウンター</t>
  </si>
  <si>
    <t>カウンター</t>
  </si>
  <si>
    <t>クローゼット棚板</t>
  </si>
  <si>
    <t>3*3　ホワイト</t>
  </si>
  <si>
    <t>3*6　ホワイト</t>
  </si>
  <si>
    <t>オープン棚</t>
  </si>
  <si>
    <t>1*3　集成材クリア塗装</t>
  </si>
  <si>
    <t>地袋内棚</t>
  </si>
  <si>
    <t>1*4.5　集成材クリヤ塗装</t>
  </si>
  <si>
    <t>可動式レール</t>
  </si>
  <si>
    <t>H1800</t>
  </si>
  <si>
    <t>受材</t>
  </si>
  <si>
    <t>W1820*H1100　レース付</t>
  </si>
  <si>
    <t>サンゲツカーテン1.5倍ヒダ</t>
  </si>
  <si>
    <t>W2730*H1100　レース付</t>
  </si>
  <si>
    <t>カーテンレール</t>
  </si>
  <si>
    <t>L=1820</t>
  </si>
  <si>
    <t>set</t>
  </si>
  <si>
    <t>L=2730</t>
  </si>
  <si>
    <t>set</t>
  </si>
  <si>
    <t>取外し再取付</t>
  </si>
  <si>
    <t>スリムダクト</t>
  </si>
  <si>
    <t>新規交換</t>
  </si>
  <si>
    <t>天井解体</t>
  </si>
  <si>
    <t>押入部分解体</t>
  </si>
  <si>
    <t>床畳撤去、床撤去</t>
  </si>
  <si>
    <t>地袋面、外部庇、サッシ</t>
  </si>
  <si>
    <t>加賀市動橋町イ75</t>
  </si>
  <si>
    <t>角谷様邸和室から洋室改修</t>
  </si>
  <si>
    <t>角谷　路子</t>
  </si>
  <si>
    <t>※機器が古い為再取付時に</t>
  </si>
  <si>
    <t>　　障害があった場合要相談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</si>
</sst>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  <numFmt numFmtId="179" formatCode="#,##0;[Red]#,##0"/>
    <numFmt numFmtId="180" formatCode="#,##0.00_ "/>
    <numFmt numFmtId="181" formatCode="0.00;[Red]0.00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&quot;¥&quot;#,##0_);[Red]\(&quot;¥&quot;#,##0\)"/>
    <numFmt numFmtId="189" formatCode="#,##0_ ;[Red]\-#,##0\ "/>
    <numFmt numFmtId="190" formatCode="#,##0;&quot;△ &quot;#,##0"/>
    <numFmt numFmtId="191" formatCode="yyyy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b/>
      <sz val="22"/>
      <name val="ＭＳ Ｐ明朝"/>
      <family val="1"/>
    </font>
    <font>
      <b/>
      <sz val="18"/>
      <name val="ＭＳ Ｐ明朝"/>
      <family val="1"/>
    </font>
    <font>
      <b/>
      <sz val="11"/>
      <name val="ＭＳ Ｐゴシック"/>
      <family val="3"/>
    </font>
    <font>
      <sz val="48"/>
      <name val="HG正楷書体-PRO"/>
      <family val="4"/>
    </font>
    <font>
      <sz val="40"/>
      <name val="HG正楷書体-PRO"/>
      <family val="4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0"/>
      <name val="HG正楷書体-PRO"/>
      <family val="4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36"/>
      <color indexed="8"/>
      <name val="HG正楷書体-PRO"/>
      <family val="4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HG正楷書体-PRO"/>
      <family val="4"/>
    </font>
    <font>
      <sz val="12"/>
      <color indexed="8"/>
      <name val="ＭＳ Ｐゴシック"/>
      <family val="3"/>
    </font>
    <font>
      <b/>
      <sz val="22"/>
      <color indexed="8"/>
      <name val="HG正楷書体-PRO"/>
      <family val="4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43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Continuous" wrapText="1"/>
    </xf>
    <xf numFmtId="177" fontId="7" fillId="33" borderId="12" xfId="0" applyNumberFormat="1" applyFont="1" applyFill="1" applyBorder="1" applyAlignment="1">
      <alignment horizontal="centerContinuous" wrapText="1"/>
    </xf>
    <xf numFmtId="0" fontId="5" fillId="0" borderId="10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4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181" fontId="7" fillId="0" borderId="12" xfId="0" applyNumberFormat="1" applyFont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/>
    </xf>
    <xf numFmtId="179" fontId="7" fillId="0" borderId="12" xfId="0" applyNumberFormat="1" applyFont="1" applyFill="1" applyBorder="1" applyAlignment="1">
      <alignment/>
    </xf>
    <xf numFmtId="179" fontId="7" fillId="0" borderId="12" xfId="49" applyNumberFormat="1" applyFont="1" applyBorder="1" applyAlignment="1">
      <alignment/>
    </xf>
    <xf numFmtId="43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7" fillId="0" borderId="12" xfId="0" applyFont="1" applyBorder="1" applyAlignment="1" quotePrefix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7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/>
    </xf>
    <xf numFmtId="190" fontId="75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0" xfId="0" applyFont="1" applyAlignment="1">
      <alignment/>
    </xf>
    <xf numFmtId="0" fontId="19" fillId="0" borderId="12" xfId="0" applyFont="1" applyBorder="1" applyAlignment="1">
      <alignment/>
    </xf>
    <xf numFmtId="43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9" fontId="21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11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3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distributed"/>
    </xf>
    <xf numFmtId="0" fontId="54" fillId="0" borderId="1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47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477000"/>
          <a:ext cx="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二級建築士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石川県知事登録第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7688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建設業許可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石川県知事（般ー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005438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賀　戸　建　築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小松市矢田新町カ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ＴＥＬ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2641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ＦＡＸ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2565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10</xdr:col>
      <xdr:colOff>466725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24275" y="1333500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二級建築士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石川県知事登録第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7688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建設業許可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石川県知事（般ー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005438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賀　戸　建　築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小松市矢田新町カ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ＴＥＬ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2641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ＦＡＸ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2565</a:t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95800" y="9906000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二級建築士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石川県知事登録第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7688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建設業許可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石川県知事（般ー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）第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005438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賀　戸　建　築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小松市矢田新町カ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ＴＥＬ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2641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ＦＡＸ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2565</a:t>
          </a:r>
        </a:p>
      </xdr:txBody>
    </xdr:sp>
    <xdr:clientData/>
  </xdr:twoCellAnchor>
  <xdr:oneCellAnchor>
    <xdr:from>
      <xdr:col>7</xdr:col>
      <xdr:colOff>190500</xdr:colOff>
      <xdr:row>45</xdr:row>
      <xdr:rowOff>38100</xdr:rowOff>
    </xdr:from>
    <xdr:ext cx="1952625" cy="1095375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5324475" y="8610600"/>
          <a:ext cx="19526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381000</xdr:colOff>
      <xdr:row>84</xdr:row>
      <xdr:rowOff>76200</xdr:rowOff>
    </xdr:from>
    <xdr:ext cx="4400550" cy="2771775"/>
    <xdr:sp>
      <xdr:nvSpPr>
        <xdr:cNvPr id="5" name="テキスト ボックス 6"/>
        <xdr:cNvSpPr txBox="1">
          <a:spLocks noChangeArrowheads="1"/>
        </xdr:cNvSpPr>
      </xdr:nvSpPr>
      <xdr:spPr>
        <a:xfrm>
          <a:off x="4048125" y="16078200"/>
          <a:ext cx="440055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二級建築士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石川県知事登録第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7688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建設業許可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石川県知事（般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）第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005438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36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賀　戸　建　築</a:t>
          </a:r>
          <a:r>
            <a:rPr lang="en-US" cap="none" sz="20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小松市矢田新町カ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ＴＥＬ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2641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ＦＡＸ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2565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8</xdr:row>
      <xdr:rowOff>257175</xdr:rowOff>
    </xdr:from>
    <xdr:ext cx="2609850" cy="1952625"/>
    <xdr:sp>
      <xdr:nvSpPr>
        <xdr:cNvPr id="1" name="Text Box 2"/>
        <xdr:cNvSpPr txBox="1">
          <a:spLocks noChangeArrowheads="1"/>
        </xdr:cNvSpPr>
      </xdr:nvSpPr>
      <xdr:spPr>
        <a:xfrm>
          <a:off x="6257925" y="3152775"/>
          <a:ext cx="260985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二級建築士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石川県知事登録第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7688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建設業許可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石川県知事（般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18277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賀　戸　建　築</a:t>
          </a:r>
          <a:r>
            <a:rPr lang="en-US" cap="none" sz="20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小松市矢田新町カ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ＴＥＬ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2641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ＦＡＸ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2565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91"/>
  <sheetViews>
    <sheetView zoomScale="40" zoomScaleNormal="40" zoomScaleSheetLayoutView="50" zoomScalePageLayoutView="0" workbookViewId="0" topLeftCell="A10">
      <selection activeCell="T106" sqref="T106"/>
    </sheetView>
  </sheetViews>
  <sheetFormatPr defaultColWidth="9.00390625" defaultRowHeight="13.5"/>
  <cols>
    <col min="1" max="13" width="9.625" style="44" customWidth="1"/>
    <col min="14" max="18" width="9.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spans="1:13" ht="15" customHeight="1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5" customHeight="1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5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ht="15" customHeight="1">
      <c r="R50" s="44"/>
    </row>
    <row r="51" ht="15" customHeight="1">
      <c r="R51" s="44"/>
    </row>
    <row r="52" spans="14:18" ht="15" customHeight="1">
      <c r="N52" s="44"/>
      <c r="O52" s="44"/>
      <c r="R52" s="44"/>
    </row>
    <row r="53" spans="4:18" ht="15" customHeight="1">
      <c r="D53"/>
      <c r="E53"/>
      <c r="F53"/>
      <c r="G53"/>
      <c r="H53"/>
      <c r="I53"/>
      <c r="J53"/>
      <c r="K53"/>
      <c r="L53"/>
      <c r="M53"/>
      <c r="R53" s="44"/>
    </row>
    <row r="54" spans="4:18" ht="15" customHeight="1">
      <c r="D54"/>
      <c r="E54"/>
      <c r="F54"/>
      <c r="G54"/>
      <c r="H54"/>
      <c r="I54"/>
      <c r="J54"/>
      <c r="K54"/>
      <c r="L54"/>
      <c r="M54"/>
      <c r="R54" s="44"/>
    </row>
    <row r="55" spans="4:18" ht="15" customHeight="1">
      <c r="D55"/>
      <c r="E55"/>
      <c r="F55"/>
      <c r="G55"/>
      <c r="H55"/>
      <c r="I55"/>
      <c r="J55"/>
      <c r="K55"/>
      <c r="L55"/>
      <c r="M55"/>
      <c r="R55" s="44"/>
    </row>
    <row r="56" spans="4:18" ht="15" customHeight="1">
      <c r="D56"/>
      <c r="E56"/>
      <c r="F56"/>
      <c r="G56"/>
      <c r="H56"/>
      <c r="I56"/>
      <c r="J56"/>
      <c r="K56"/>
      <c r="L56"/>
      <c r="M56"/>
      <c r="R56" s="44"/>
    </row>
    <row r="57" spans="4:18" ht="15" customHeight="1">
      <c r="D57"/>
      <c r="E57"/>
      <c r="F57"/>
      <c r="G57"/>
      <c r="H57"/>
      <c r="I57"/>
      <c r="J57"/>
      <c r="K57"/>
      <c r="L57"/>
      <c r="M57"/>
      <c r="R57" s="44"/>
    </row>
    <row r="58" spans="4:18" ht="15" customHeight="1">
      <c r="D58"/>
      <c r="E58"/>
      <c r="R58" s="44"/>
    </row>
    <row r="59" spans="4:18" ht="15" customHeight="1">
      <c r="D59"/>
      <c r="E59"/>
      <c r="R59" s="44"/>
    </row>
    <row r="60" spans="4:18" ht="15" customHeight="1">
      <c r="D60"/>
      <c r="E60"/>
      <c r="R60" s="44"/>
    </row>
    <row r="61" spans="4:18" ht="15" customHeight="1">
      <c r="D61"/>
      <c r="E61"/>
      <c r="R61" s="44"/>
    </row>
    <row r="62" spans="4:18" ht="15" customHeight="1">
      <c r="D62"/>
      <c r="E62"/>
      <c r="R62" s="44"/>
    </row>
    <row r="63" spans="4:18" ht="15" customHeight="1">
      <c r="D63"/>
      <c r="E63"/>
      <c r="R63" s="44"/>
    </row>
    <row r="64" spans="14:18" ht="15" customHeight="1">
      <c r="N64" s="44"/>
      <c r="O64" s="44"/>
      <c r="P64" s="44"/>
      <c r="R64" s="44"/>
    </row>
    <row r="65" spans="4:18" ht="15" customHeight="1">
      <c r="D65"/>
      <c r="E65"/>
      <c r="R65" s="44"/>
    </row>
    <row r="66" spans="14:18" ht="15" customHeight="1">
      <c r="N66" s="44"/>
      <c r="O66" s="44"/>
      <c r="R66" s="44"/>
    </row>
    <row r="67" spans="14:18" ht="15" customHeight="1">
      <c r="N67" s="44"/>
      <c r="O67" s="44"/>
      <c r="R67" s="44"/>
    </row>
    <row r="68" spans="5:18" ht="15" customHeight="1">
      <c r="E68" s="101" t="s">
        <v>152</v>
      </c>
      <c r="F68" s="101"/>
      <c r="G68" s="101"/>
      <c r="H68" s="101"/>
      <c r="I68" s="101"/>
      <c r="J68" s="101"/>
      <c r="K68" s="101"/>
      <c r="L68" s="101"/>
      <c r="M68" s="101"/>
      <c r="N68" s="101"/>
      <c r="O68" s="44"/>
      <c r="R68" s="44"/>
    </row>
    <row r="69" spans="5:18" ht="15" customHeight="1"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44"/>
      <c r="R69" s="44"/>
    </row>
    <row r="70" spans="5:18" ht="15" customHeight="1"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44"/>
      <c r="R70" s="44"/>
    </row>
    <row r="71" spans="5:18" ht="15" customHeight="1"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44"/>
      <c r="R71" s="44"/>
    </row>
    <row r="72" spans="5:18" ht="15" customHeight="1" thickBot="1"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44"/>
      <c r="R72" s="44"/>
    </row>
    <row r="73" spans="14:18" ht="15" customHeight="1" thickTop="1">
      <c r="N73" s="44"/>
      <c r="O73" s="44"/>
      <c r="R73" s="44"/>
    </row>
    <row r="74" spans="14:18" ht="15" customHeight="1">
      <c r="N74" s="44"/>
      <c r="O74" s="44"/>
      <c r="R74" s="44"/>
    </row>
    <row r="75" spans="14:18" ht="15" customHeight="1">
      <c r="N75" s="44"/>
      <c r="O75" s="44"/>
      <c r="R75" s="44"/>
    </row>
    <row r="76" spans="14:18" ht="15" customHeight="1">
      <c r="N76" s="44"/>
      <c r="O76" s="44"/>
      <c r="R76" s="44"/>
    </row>
    <row r="77" spans="14:18" ht="15" customHeight="1">
      <c r="N77" s="44"/>
      <c r="R77" s="44"/>
    </row>
    <row r="78" spans="14:18" ht="15" customHeight="1">
      <c r="N78" s="44"/>
      <c r="R78" s="44"/>
    </row>
    <row r="79" spans="6:18" ht="15" customHeight="1">
      <c r="F79" s="103" t="str">
        <f>'総工事費'!A1</f>
        <v>角谷　路子</v>
      </c>
      <c r="G79" s="103"/>
      <c r="H79" s="103"/>
      <c r="I79" s="103"/>
      <c r="J79" s="103"/>
      <c r="K79" s="103"/>
      <c r="L79" s="103" t="s">
        <v>65</v>
      </c>
      <c r="N79" s="44"/>
      <c r="R79" s="44"/>
    </row>
    <row r="80" spans="6:18" ht="15" customHeight="1">
      <c r="F80" s="103"/>
      <c r="G80" s="103"/>
      <c r="H80" s="103"/>
      <c r="I80" s="103"/>
      <c r="J80" s="103"/>
      <c r="K80" s="103"/>
      <c r="L80" s="103"/>
      <c r="M80" s="66"/>
      <c r="R80" s="44"/>
    </row>
    <row r="81" spans="6:18" ht="15" customHeight="1">
      <c r="F81" s="103"/>
      <c r="G81" s="103"/>
      <c r="H81" s="103"/>
      <c r="I81" s="103"/>
      <c r="J81" s="103"/>
      <c r="K81" s="103"/>
      <c r="L81" s="103"/>
      <c r="M81" s="66"/>
      <c r="O81" s="44"/>
      <c r="R81" s="44"/>
    </row>
    <row r="82" spans="6:18" ht="15" customHeight="1" thickBot="1">
      <c r="F82" s="104"/>
      <c r="G82" s="104"/>
      <c r="H82" s="104"/>
      <c r="I82" s="104"/>
      <c r="J82" s="104"/>
      <c r="K82" s="104"/>
      <c r="L82" s="104"/>
      <c r="M82" s="66"/>
      <c r="O82" s="44"/>
      <c r="R82" s="44"/>
    </row>
    <row r="83" spans="6:18" ht="15" customHeight="1" thickTop="1">
      <c r="F83" s="66"/>
      <c r="G83" s="66"/>
      <c r="H83" s="66"/>
      <c r="I83" s="66"/>
      <c r="J83" s="66"/>
      <c r="K83" s="66"/>
      <c r="L83" s="66"/>
      <c r="M83" s="66"/>
      <c r="R83" s="44"/>
    </row>
    <row r="84" ht="15" customHeight="1">
      <c r="R84" s="44"/>
    </row>
    <row r="85" ht="15" customHeight="1">
      <c r="R85" s="44"/>
    </row>
    <row r="86" ht="15" customHeight="1">
      <c r="R86" s="44"/>
    </row>
    <row r="87" ht="15" customHeight="1">
      <c r="R87" s="44"/>
    </row>
    <row r="88" ht="15" customHeight="1">
      <c r="R88" s="44"/>
    </row>
    <row r="89" ht="15" customHeight="1">
      <c r="R89" s="44"/>
    </row>
    <row r="90" ht="15" customHeight="1">
      <c r="R90" s="44"/>
    </row>
    <row r="91" ht="15" customHeight="1">
      <c r="R91" s="44"/>
    </row>
    <row r="92" ht="15" customHeight="1"/>
    <row r="93" ht="15" customHeight="1"/>
    <row r="94" ht="15" customHeight="1"/>
    <row r="95" ht="15" customHeight="1"/>
    <row r="96" ht="15" customHeight="1"/>
    <row r="97" ht="13.5"/>
    <row r="98" ht="13.5"/>
    <row r="99" ht="13.5"/>
  </sheetData>
  <sheetProtection/>
  <mergeCells count="3">
    <mergeCell ref="E68:N72"/>
    <mergeCell ref="F79:K82"/>
    <mergeCell ref="L79:L82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60" verticalDpi="360" orientation="portrait" paperSize="12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46</v>
      </c>
      <c r="D1" s="123"/>
      <c r="E1" s="123"/>
      <c r="F1" s="123"/>
      <c r="G1" s="31"/>
      <c r="H1" s="50" t="s">
        <v>137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222</v>
      </c>
      <c r="C4" s="14" t="s">
        <v>223</v>
      </c>
      <c r="D4" s="57">
        <v>1</v>
      </c>
      <c r="E4" s="59" t="s">
        <v>33</v>
      </c>
      <c r="F4" s="53"/>
      <c r="G4" s="53">
        <v>18000</v>
      </c>
      <c r="H4" s="14"/>
      <c r="I4" s="13"/>
    </row>
    <row r="5" spans="1:9" ht="15" customHeight="1">
      <c r="A5" s="48">
        <v>2</v>
      </c>
      <c r="B5" s="14"/>
      <c r="C5" s="14"/>
      <c r="D5" s="57"/>
      <c r="E5" s="59"/>
      <c r="F5" s="53"/>
      <c r="G5" s="53"/>
      <c r="H5" s="14"/>
      <c r="I5" s="13"/>
    </row>
    <row r="6" spans="1:13" ht="15" customHeight="1">
      <c r="A6" s="49">
        <v>3</v>
      </c>
      <c r="B6" s="14" t="s">
        <v>224</v>
      </c>
      <c r="C6" s="14"/>
      <c r="D6" s="57">
        <v>27</v>
      </c>
      <c r="E6" s="59" t="s">
        <v>6</v>
      </c>
      <c r="F6" s="53">
        <v>1500</v>
      </c>
      <c r="G6" s="53">
        <f>D6*F6</f>
        <v>40500</v>
      </c>
      <c r="H6" s="14" t="s">
        <v>225</v>
      </c>
      <c r="I6" s="13"/>
      <c r="J6" t="s">
        <v>227</v>
      </c>
      <c r="K6" t="s">
        <v>198</v>
      </c>
      <c r="L6" t="s">
        <v>229</v>
      </c>
      <c r="M6">
        <v>1.2</v>
      </c>
    </row>
    <row r="7" spans="1:13" ht="15" customHeight="1">
      <c r="A7" s="48">
        <v>4</v>
      </c>
      <c r="B7" s="14" t="s">
        <v>226</v>
      </c>
      <c r="C7" s="14"/>
      <c r="D7" s="57">
        <v>27</v>
      </c>
      <c r="E7" s="59" t="s">
        <v>6</v>
      </c>
      <c r="F7" s="53">
        <v>4000</v>
      </c>
      <c r="G7" s="53">
        <f>D7*F7</f>
        <v>108000</v>
      </c>
      <c r="H7" s="14"/>
      <c r="I7" s="13"/>
      <c r="J7" t="s">
        <v>228</v>
      </c>
      <c r="K7">
        <v>14000</v>
      </c>
      <c r="L7">
        <v>4250</v>
      </c>
      <c r="M7">
        <f>L7*M6</f>
        <v>5100</v>
      </c>
    </row>
    <row r="8" spans="1:9" ht="15" customHeight="1">
      <c r="A8" s="49">
        <v>5</v>
      </c>
      <c r="B8" s="14"/>
      <c r="C8" s="14"/>
      <c r="D8" s="57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 t="s">
        <v>89</v>
      </c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89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47</v>
      </c>
      <c r="D1" s="123"/>
      <c r="E1" s="123"/>
      <c r="F1" s="123"/>
      <c r="G1" s="31"/>
      <c r="H1" s="50" t="s">
        <v>138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91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12" ht="15" customHeight="1">
      <c r="A4" s="49">
        <v>1</v>
      </c>
      <c r="B4" s="14" t="s">
        <v>80</v>
      </c>
      <c r="C4" s="14" t="s">
        <v>99</v>
      </c>
      <c r="D4" s="60">
        <v>13</v>
      </c>
      <c r="E4" s="59" t="s">
        <v>6</v>
      </c>
      <c r="F4" s="53">
        <v>15000</v>
      </c>
      <c r="G4" s="53">
        <f>D4*F4</f>
        <v>195000</v>
      </c>
      <c r="H4" s="14"/>
      <c r="I4" s="13"/>
      <c r="J4">
        <v>1.5</v>
      </c>
      <c r="K4">
        <v>3</v>
      </c>
      <c r="L4">
        <f>J4*K4</f>
        <v>4.5</v>
      </c>
    </row>
    <row r="5" spans="1:12" ht="15" customHeight="1">
      <c r="A5" s="48">
        <v>2</v>
      </c>
      <c r="B5" s="14" t="s">
        <v>98</v>
      </c>
      <c r="C5" s="14" t="s">
        <v>99</v>
      </c>
      <c r="D5" s="60">
        <v>1</v>
      </c>
      <c r="E5" s="59" t="s">
        <v>33</v>
      </c>
      <c r="F5" s="53"/>
      <c r="G5" s="53">
        <v>60000</v>
      </c>
      <c r="H5" s="14"/>
      <c r="I5" s="13"/>
      <c r="J5">
        <v>1.8</v>
      </c>
      <c r="K5">
        <v>4.5</v>
      </c>
      <c r="L5">
        <f>J5*K5</f>
        <v>8.1</v>
      </c>
    </row>
    <row r="6" spans="1:12" ht="15" customHeight="1">
      <c r="A6" s="49">
        <v>3</v>
      </c>
      <c r="B6" s="14" t="s">
        <v>230</v>
      </c>
      <c r="C6" s="14"/>
      <c r="D6" s="60">
        <v>1</v>
      </c>
      <c r="E6" s="59" t="s">
        <v>33</v>
      </c>
      <c r="F6" s="53"/>
      <c r="G6" s="53">
        <v>23000</v>
      </c>
      <c r="H6" s="14"/>
      <c r="I6" s="13"/>
      <c r="L6">
        <f>SUM(L4:L5)</f>
        <v>12.6</v>
      </c>
    </row>
    <row r="7" spans="1:9" ht="15" customHeight="1">
      <c r="A7" s="48">
        <v>4</v>
      </c>
      <c r="B7" s="14" t="s">
        <v>231</v>
      </c>
      <c r="C7" s="14"/>
      <c r="D7" s="60">
        <v>4</v>
      </c>
      <c r="E7" s="59" t="s">
        <v>232</v>
      </c>
      <c r="F7" s="53">
        <v>7500</v>
      </c>
      <c r="G7" s="53">
        <f>D7*F7</f>
        <v>30000</v>
      </c>
      <c r="H7" s="14"/>
      <c r="I7" s="13"/>
    </row>
    <row r="8" spans="1:9" ht="15" customHeight="1">
      <c r="A8" s="49">
        <v>5</v>
      </c>
      <c r="B8" s="14"/>
      <c r="C8" s="14"/>
      <c r="D8" s="60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60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60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60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60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60"/>
      <c r="E13" s="59"/>
      <c r="F13" s="53"/>
      <c r="G13" s="53"/>
      <c r="H13" s="14"/>
      <c r="I13" s="13"/>
    </row>
    <row r="14" spans="1:9" ht="15" customHeight="1">
      <c r="A14" s="49">
        <v>11</v>
      </c>
      <c r="B14" s="14" t="s">
        <v>89</v>
      </c>
      <c r="C14" s="14"/>
      <c r="D14" s="60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60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89</v>
      </c>
      <c r="C16" s="14"/>
      <c r="D16" s="60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60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60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60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60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60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60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60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60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60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60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60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60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60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60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60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60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60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48</v>
      </c>
      <c r="D1" s="123"/>
      <c r="E1" s="123"/>
      <c r="F1" s="123"/>
      <c r="G1" s="31"/>
      <c r="H1" s="50" t="s">
        <v>139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12" ht="15" customHeight="1">
      <c r="A4" s="49">
        <v>1</v>
      </c>
      <c r="B4" s="14" t="s">
        <v>410</v>
      </c>
      <c r="C4" s="68"/>
      <c r="D4" s="57"/>
      <c r="E4" s="59"/>
      <c r="F4" s="53"/>
      <c r="G4" s="53"/>
      <c r="H4" s="14"/>
      <c r="I4" s="13"/>
      <c r="K4">
        <v>0.6</v>
      </c>
      <c r="L4">
        <v>0.85</v>
      </c>
    </row>
    <row r="5" spans="1:11" ht="15" customHeight="1">
      <c r="A5" s="48">
        <v>2</v>
      </c>
      <c r="B5" s="14" t="s">
        <v>411</v>
      </c>
      <c r="C5" s="68" t="s">
        <v>412</v>
      </c>
      <c r="D5" s="57">
        <v>1</v>
      </c>
      <c r="E5" s="59" t="s">
        <v>235</v>
      </c>
      <c r="F5" s="53">
        <v>33700</v>
      </c>
      <c r="G5" s="53">
        <f>D5*F5</f>
        <v>33700</v>
      </c>
      <c r="H5" s="14"/>
      <c r="I5" s="13"/>
      <c r="J5">
        <v>56110</v>
      </c>
      <c r="K5">
        <f>J5*K4</f>
        <v>33666</v>
      </c>
    </row>
    <row r="6" spans="1:11" ht="15" customHeight="1">
      <c r="A6" s="49">
        <v>3</v>
      </c>
      <c r="B6" s="14" t="s">
        <v>413</v>
      </c>
      <c r="C6" s="68" t="s">
        <v>414</v>
      </c>
      <c r="D6" s="57">
        <v>1</v>
      </c>
      <c r="E6" s="59" t="s">
        <v>267</v>
      </c>
      <c r="F6" s="53">
        <v>5000</v>
      </c>
      <c r="G6" s="53">
        <f>D6*F6</f>
        <v>5000</v>
      </c>
      <c r="H6" s="14"/>
      <c r="I6" s="13"/>
      <c r="J6">
        <v>8280</v>
      </c>
      <c r="K6">
        <f>J6*K4</f>
        <v>4968</v>
      </c>
    </row>
    <row r="7" spans="1:11" ht="15" customHeight="1">
      <c r="A7" s="48">
        <v>4</v>
      </c>
      <c r="B7" s="14" t="s">
        <v>410</v>
      </c>
      <c r="C7" s="68" t="s">
        <v>412</v>
      </c>
      <c r="D7" s="57">
        <v>2</v>
      </c>
      <c r="E7" s="59" t="s">
        <v>235</v>
      </c>
      <c r="F7" s="53">
        <v>27600</v>
      </c>
      <c r="G7" s="53">
        <f>D7*F7</f>
        <v>55200</v>
      </c>
      <c r="H7" s="14"/>
      <c r="I7" s="13"/>
      <c r="J7">
        <v>46050</v>
      </c>
      <c r="K7">
        <f>J7*K4</f>
        <v>27630</v>
      </c>
    </row>
    <row r="8" spans="1:11" ht="15" customHeight="1">
      <c r="A8" s="49">
        <v>5</v>
      </c>
      <c r="B8" s="14" t="s">
        <v>413</v>
      </c>
      <c r="C8" s="68" t="s">
        <v>414</v>
      </c>
      <c r="D8" s="57">
        <v>2</v>
      </c>
      <c r="E8" s="59" t="s">
        <v>267</v>
      </c>
      <c r="F8" s="53">
        <v>4400</v>
      </c>
      <c r="G8" s="53">
        <f>D8*F8</f>
        <v>8800</v>
      </c>
      <c r="H8" s="14"/>
      <c r="I8" s="13"/>
      <c r="J8">
        <v>7300</v>
      </c>
      <c r="K8">
        <f>J8*K4</f>
        <v>4380</v>
      </c>
    </row>
    <row r="9" spans="1:12" ht="15" customHeight="1">
      <c r="A9" s="48">
        <v>6</v>
      </c>
      <c r="B9" s="14" t="s">
        <v>415</v>
      </c>
      <c r="C9" s="68" t="s">
        <v>416</v>
      </c>
      <c r="D9" s="57">
        <v>1</v>
      </c>
      <c r="E9" s="59" t="s">
        <v>33</v>
      </c>
      <c r="F9" s="53"/>
      <c r="G9" s="53">
        <v>20400</v>
      </c>
      <c r="H9" s="14"/>
      <c r="I9" s="13"/>
      <c r="J9">
        <v>23980</v>
      </c>
      <c r="L9">
        <f>J9*L4</f>
        <v>20383</v>
      </c>
    </row>
    <row r="10" spans="1:9" ht="15" customHeight="1">
      <c r="A10" s="49">
        <v>7</v>
      </c>
      <c r="B10" s="14"/>
      <c r="C10" s="68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68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68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68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/>
      <c r="C14" s="68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68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/>
      <c r="C16" s="68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/>
      <c r="C17" s="68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68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/>
      <c r="C19" s="68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83"/>
      <c r="C20" s="97"/>
      <c r="D20" s="84"/>
      <c r="E20" s="83"/>
      <c r="F20" s="85"/>
      <c r="G20" s="83"/>
      <c r="H20" s="83"/>
      <c r="I20" s="13"/>
    </row>
    <row r="21" spans="1:9" ht="15" customHeight="1">
      <c r="A21" s="48">
        <v>18</v>
      </c>
      <c r="B21" s="14"/>
      <c r="C21" s="68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68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68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68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68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68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68"/>
      <c r="D27" s="57"/>
      <c r="E27" s="59"/>
      <c r="F27" s="53"/>
      <c r="G27" s="53"/>
      <c r="H27" s="14"/>
      <c r="I27" s="13"/>
    </row>
    <row r="28" spans="1:12" ht="15" customHeight="1">
      <c r="A28" s="48">
        <v>25</v>
      </c>
      <c r="B28" s="14"/>
      <c r="C28" s="68"/>
      <c r="D28" s="57"/>
      <c r="E28" s="59"/>
      <c r="F28" s="53"/>
      <c r="G28" s="53"/>
      <c r="H28" s="14"/>
      <c r="I28" s="13"/>
      <c r="J28" t="s">
        <v>233</v>
      </c>
      <c r="K28" t="s">
        <v>234</v>
      </c>
      <c r="L28" t="s">
        <v>277</v>
      </c>
    </row>
    <row r="29" spans="1:9" ht="15" customHeight="1">
      <c r="A29" s="48">
        <v>26</v>
      </c>
      <c r="B29" s="14"/>
      <c r="C29" s="68"/>
      <c r="D29" s="57"/>
      <c r="E29" s="59"/>
      <c r="F29" s="53"/>
      <c r="G29" s="53"/>
      <c r="H29" s="14"/>
      <c r="I29" s="13"/>
    </row>
    <row r="30" spans="1:12" ht="15" customHeight="1">
      <c r="A30" s="48">
        <v>27</v>
      </c>
      <c r="B30" s="14"/>
      <c r="C30" s="68"/>
      <c r="D30" s="57"/>
      <c r="E30" s="59"/>
      <c r="F30" s="53"/>
      <c r="G30" s="53"/>
      <c r="H30" s="14"/>
      <c r="I30" s="13"/>
      <c r="J30">
        <v>24000</v>
      </c>
      <c r="K30">
        <v>1</v>
      </c>
      <c r="L30">
        <f>J30*K30</f>
        <v>24000</v>
      </c>
    </row>
    <row r="31" spans="1:12" ht="15" customHeight="1">
      <c r="A31" s="48">
        <v>28</v>
      </c>
      <c r="B31" s="14"/>
      <c r="C31" s="68"/>
      <c r="D31" s="57"/>
      <c r="E31" s="59"/>
      <c r="F31" s="53"/>
      <c r="G31" s="53"/>
      <c r="H31" s="14"/>
      <c r="I31" s="13"/>
      <c r="J31">
        <v>7000</v>
      </c>
      <c r="K31">
        <v>3</v>
      </c>
      <c r="L31">
        <f>J31*K31</f>
        <v>21000</v>
      </c>
    </row>
    <row r="32" spans="1:12" ht="15" customHeight="1">
      <c r="A32" s="48">
        <v>29</v>
      </c>
      <c r="B32" s="14"/>
      <c r="C32" s="68"/>
      <c r="D32" s="57"/>
      <c r="E32" s="59"/>
      <c r="F32" s="53"/>
      <c r="G32" s="53"/>
      <c r="H32" s="14"/>
      <c r="I32" s="13"/>
      <c r="J32">
        <v>5000</v>
      </c>
      <c r="K32">
        <v>10</v>
      </c>
      <c r="L32">
        <f>J32*K32</f>
        <v>50000</v>
      </c>
    </row>
    <row r="33" spans="1:12" ht="15" customHeight="1">
      <c r="A33" s="48">
        <v>30</v>
      </c>
      <c r="B33" s="14" t="s">
        <v>71</v>
      </c>
      <c r="C33" s="14"/>
      <c r="D33" s="57"/>
      <c r="E33" s="59"/>
      <c r="F33" s="53"/>
      <c r="G33" s="53">
        <f>SUM(G4:G32)</f>
        <v>123100</v>
      </c>
      <c r="H33" s="14"/>
      <c r="I33" s="13"/>
      <c r="L33">
        <f>SUM(L30:L32)</f>
        <v>95000</v>
      </c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49</v>
      </c>
      <c r="D1" s="123"/>
      <c r="E1" s="123"/>
      <c r="F1" s="123"/>
      <c r="G1" s="31"/>
      <c r="H1" s="50" t="s">
        <v>140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11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  <c r="K3">
        <v>1.2</v>
      </c>
    </row>
    <row r="4" spans="1:11" ht="15" customHeight="1">
      <c r="A4" s="49">
        <v>1</v>
      </c>
      <c r="B4" s="14" t="s">
        <v>380</v>
      </c>
      <c r="C4" s="82" t="s">
        <v>418</v>
      </c>
      <c r="D4" s="57">
        <v>1</v>
      </c>
      <c r="E4" s="59" t="s">
        <v>197</v>
      </c>
      <c r="F4" s="53">
        <v>201600</v>
      </c>
      <c r="G4" s="53">
        <f aca="true" t="shared" si="0" ref="G4:G9">D4*F4</f>
        <v>201600</v>
      </c>
      <c r="H4" s="14"/>
      <c r="I4" s="13"/>
      <c r="J4">
        <v>168000</v>
      </c>
      <c r="K4">
        <f>J4*K3</f>
        <v>201600</v>
      </c>
    </row>
    <row r="5" spans="1:11" ht="15" customHeight="1">
      <c r="A5" s="48">
        <v>2</v>
      </c>
      <c r="B5" s="14" t="s">
        <v>381</v>
      </c>
      <c r="C5" s="82" t="s">
        <v>382</v>
      </c>
      <c r="D5" s="57">
        <v>1</v>
      </c>
      <c r="E5" s="59" t="s">
        <v>383</v>
      </c>
      <c r="F5" s="53">
        <v>27000</v>
      </c>
      <c r="G5" s="53">
        <f t="shared" si="0"/>
        <v>27000</v>
      </c>
      <c r="H5" s="14"/>
      <c r="I5" s="13"/>
      <c r="J5">
        <v>22500</v>
      </c>
      <c r="K5">
        <f>J5*K3</f>
        <v>27000</v>
      </c>
    </row>
    <row r="6" spans="1:11" ht="15" customHeight="1">
      <c r="A6" s="49">
        <v>3</v>
      </c>
      <c r="B6" s="14" t="s">
        <v>380</v>
      </c>
      <c r="C6" s="82" t="s">
        <v>417</v>
      </c>
      <c r="D6" s="57">
        <v>1</v>
      </c>
      <c r="E6" s="59" t="s">
        <v>197</v>
      </c>
      <c r="F6" s="53">
        <v>100800</v>
      </c>
      <c r="G6" s="53">
        <f t="shared" si="0"/>
        <v>100800</v>
      </c>
      <c r="H6" s="14"/>
      <c r="I6" s="13"/>
      <c r="J6">
        <v>84000</v>
      </c>
      <c r="K6">
        <f>J6*K3</f>
        <v>100800</v>
      </c>
    </row>
    <row r="7" spans="1:11" ht="15" customHeight="1">
      <c r="A7" s="48">
        <v>4</v>
      </c>
      <c r="B7" s="14" t="s">
        <v>381</v>
      </c>
      <c r="C7" s="82" t="s">
        <v>382</v>
      </c>
      <c r="D7" s="57">
        <v>1</v>
      </c>
      <c r="E7" s="59" t="s">
        <v>267</v>
      </c>
      <c r="F7" s="53">
        <v>17000</v>
      </c>
      <c r="G7" s="53">
        <f t="shared" si="0"/>
        <v>17000</v>
      </c>
      <c r="H7" s="14"/>
      <c r="I7" s="13"/>
      <c r="J7">
        <v>14200</v>
      </c>
      <c r="K7">
        <f>J7*K3</f>
        <v>17040</v>
      </c>
    </row>
    <row r="8" spans="1:11" ht="15" customHeight="1">
      <c r="A8" s="49">
        <v>5</v>
      </c>
      <c r="B8" s="14" t="s">
        <v>384</v>
      </c>
      <c r="C8" s="124" t="s">
        <v>419</v>
      </c>
      <c r="D8" s="57">
        <v>1</v>
      </c>
      <c r="E8" s="59" t="s">
        <v>267</v>
      </c>
      <c r="F8" s="53">
        <v>78000</v>
      </c>
      <c r="G8" s="53">
        <f t="shared" si="0"/>
        <v>78000</v>
      </c>
      <c r="H8" s="14"/>
      <c r="I8" s="13"/>
      <c r="J8">
        <v>65000</v>
      </c>
      <c r="K8">
        <f>J8*K3</f>
        <v>78000</v>
      </c>
    </row>
    <row r="9" spans="1:11" ht="15" customHeight="1">
      <c r="A9" s="48">
        <v>6</v>
      </c>
      <c r="B9" s="14" t="s">
        <v>420</v>
      </c>
      <c r="C9" s="82" t="s">
        <v>421</v>
      </c>
      <c r="D9" s="57">
        <v>4</v>
      </c>
      <c r="E9" s="59" t="s">
        <v>267</v>
      </c>
      <c r="F9" s="53">
        <v>40800</v>
      </c>
      <c r="G9" s="53">
        <f t="shared" si="0"/>
        <v>163200</v>
      </c>
      <c r="H9" s="14"/>
      <c r="I9" s="13"/>
      <c r="J9">
        <v>34000</v>
      </c>
      <c r="K9">
        <f>J9*K3</f>
        <v>40800</v>
      </c>
    </row>
    <row r="10" spans="1:9" ht="15" customHeight="1">
      <c r="A10" s="49">
        <v>7</v>
      </c>
      <c r="B10" s="14"/>
      <c r="C10" s="82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 t="s">
        <v>385</v>
      </c>
      <c r="C11" s="82"/>
      <c r="D11" s="57">
        <v>1</v>
      </c>
      <c r="E11" s="59" t="s">
        <v>33</v>
      </c>
      <c r="F11" s="53"/>
      <c r="G11" s="53">
        <v>24000</v>
      </c>
      <c r="H11" s="14"/>
      <c r="I11" s="13"/>
    </row>
    <row r="12" spans="1:9" ht="15" customHeight="1">
      <c r="A12" s="49">
        <v>9</v>
      </c>
      <c r="B12" s="14"/>
      <c r="C12" s="82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67"/>
      <c r="C13" s="82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/>
      <c r="C14" s="82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82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/>
      <c r="C16" s="82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/>
      <c r="C17" s="82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82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/>
      <c r="C19" s="82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/>
      <c r="C20" s="82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/>
      <c r="C21" s="82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82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82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82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82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82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82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82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82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82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82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82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>
        <f>SUM(G4:G32)</f>
        <v>611600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/>
  <pageMargins left="0.3937007874015748" right="0.3937007874015748" top="0.3937007874015748" bottom="0.1968503937007874" header="0.5905511811023623" footer="0.7086614173228347"/>
  <pageSetup horizontalDpi="300" verticalDpi="300" orientation="landscape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165</v>
      </c>
      <c r="D1" s="123"/>
      <c r="E1" s="123"/>
      <c r="F1" s="123"/>
      <c r="G1" s="31"/>
      <c r="H1" s="50" t="s">
        <v>141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90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/>
      <c r="C4" s="14"/>
      <c r="D4" s="57"/>
      <c r="E4" s="59"/>
      <c r="F4" s="53"/>
      <c r="G4" s="53"/>
      <c r="H4" s="14"/>
      <c r="I4" s="13"/>
    </row>
    <row r="5" spans="1:9" ht="15" customHeight="1">
      <c r="A5" s="48">
        <v>2</v>
      </c>
      <c r="B5" s="14"/>
      <c r="C5" s="14"/>
      <c r="D5" s="57"/>
      <c r="E5" s="59"/>
      <c r="F5" s="53"/>
      <c r="G5" s="53"/>
      <c r="H5" s="14"/>
      <c r="I5" s="13"/>
    </row>
    <row r="6" spans="1:9" ht="15" customHeight="1">
      <c r="A6" s="49">
        <v>3</v>
      </c>
      <c r="B6" s="14"/>
      <c r="C6" s="14"/>
      <c r="D6" s="57"/>
      <c r="E6" s="59"/>
      <c r="F6" s="53"/>
      <c r="G6" s="53"/>
      <c r="H6" s="14"/>
      <c r="I6" s="13"/>
    </row>
    <row r="7" spans="1:9" ht="15" customHeight="1">
      <c r="A7" s="48">
        <v>4</v>
      </c>
      <c r="B7" s="14"/>
      <c r="C7" s="14"/>
      <c r="D7" s="57"/>
      <c r="E7" s="59"/>
      <c r="F7" s="53"/>
      <c r="G7" s="53"/>
      <c r="H7" s="14"/>
      <c r="I7" s="13"/>
    </row>
    <row r="8" spans="1:9" ht="15" customHeight="1">
      <c r="A8" s="49">
        <v>5</v>
      </c>
      <c r="B8" s="14"/>
      <c r="C8" s="14"/>
      <c r="D8" s="57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 t="s">
        <v>116</v>
      </c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116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116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116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116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116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116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>
        <f>SUM(G4:G32)</f>
        <v>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orientation="landscape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50</v>
      </c>
      <c r="D1" s="123"/>
      <c r="E1" s="123"/>
      <c r="F1" s="123"/>
      <c r="G1" s="31"/>
      <c r="H1" s="50" t="s">
        <v>142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391</v>
      </c>
      <c r="C4" s="14" t="s">
        <v>303</v>
      </c>
      <c r="D4" s="57">
        <v>13.2</v>
      </c>
      <c r="E4" s="59" t="s">
        <v>93</v>
      </c>
      <c r="F4" s="53">
        <v>1000</v>
      </c>
      <c r="G4" s="53">
        <f>D4*F4</f>
        <v>13200</v>
      </c>
      <c r="H4" s="68" t="s">
        <v>396</v>
      </c>
      <c r="I4" s="13"/>
    </row>
    <row r="5" spans="1:9" ht="15" customHeight="1">
      <c r="A5" s="48">
        <v>2</v>
      </c>
      <c r="B5" s="14" t="s">
        <v>392</v>
      </c>
      <c r="C5" s="14" t="s">
        <v>303</v>
      </c>
      <c r="D5" s="57">
        <v>14.4</v>
      </c>
      <c r="E5" s="59" t="s">
        <v>93</v>
      </c>
      <c r="F5" s="53">
        <v>1000</v>
      </c>
      <c r="G5" s="53">
        <f>D5*F5</f>
        <v>14400</v>
      </c>
      <c r="H5" s="68" t="s">
        <v>396</v>
      </c>
      <c r="I5" s="13"/>
    </row>
    <row r="6" spans="1:9" ht="15" customHeight="1">
      <c r="A6" s="49">
        <v>3</v>
      </c>
      <c r="B6" s="14" t="s">
        <v>393</v>
      </c>
      <c r="C6" s="14" t="s">
        <v>303</v>
      </c>
      <c r="D6" s="57">
        <v>5.4</v>
      </c>
      <c r="E6" s="59" t="s">
        <v>394</v>
      </c>
      <c r="F6" s="53">
        <v>1000</v>
      </c>
      <c r="G6" s="53">
        <f>D6*F6</f>
        <v>5400</v>
      </c>
      <c r="H6" s="68" t="s">
        <v>396</v>
      </c>
      <c r="I6" s="13"/>
    </row>
    <row r="7" spans="1:9" ht="15" customHeight="1">
      <c r="A7" s="48">
        <v>4</v>
      </c>
      <c r="B7" s="14" t="s">
        <v>395</v>
      </c>
      <c r="C7" s="14"/>
      <c r="D7" s="57">
        <v>1</v>
      </c>
      <c r="E7" s="59" t="s">
        <v>33</v>
      </c>
      <c r="F7" s="53"/>
      <c r="G7" s="53">
        <v>3000</v>
      </c>
      <c r="H7" s="68"/>
      <c r="I7" s="13"/>
    </row>
    <row r="8" spans="1:9" ht="15" customHeight="1">
      <c r="A8" s="49">
        <v>5</v>
      </c>
      <c r="B8" s="14"/>
      <c r="C8" s="14"/>
      <c r="D8" s="57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89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51</v>
      </c>
      <c r="D1" s="123"/>
      <c r="E1" s="123"/>
      <c r="F1" s="123"/>
      <c r="G1" s="31"/>
      <c r="H1" s="50" t="s">
        <v>143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12" ht="15" customHeight="1">
      <c r="A4" s="49">
        <v>1</v>
      </c>
      <c r="B4" s="14" t="s">
        <v>356</v>
      </c>
      <c r="C4" s="14"/>
      <c r="D4" s="60"/>
      <c r="E4" s="59"/>
      <c r="F4" s="53"/>
      <c r="G4" s="53"/>
      <c r="H4" s="14"/>
      <c r="I4" s="13"/>
      <c r="L4" t="s">
        <v>198</v>
      </c>
    </row>
    <row r="5" spans="1:14" ht="15" customHeight="1">
      <c r="A5" s="48">
        <v>2</v>
      </c>
      <c r="B5" s="14" t="s">
        <v>357</v>
      </c>
      <c r="C5" s="14"/>
      <c r="D5" s="60">
        <v>5</v>
      </c>
      <c r="E5" s="59" t="s">
        <v>198</v>
      </c>
      <c r="F5" s="53">
        <v>6600</v>
      </c>
      <c r="G5" s="53">
        <f>D5*F5</f>
        <v>33000</v>
      </c>
      <c r="H5" s="14"/>
      <c r="I5" s="13"/>
      <c r="J5" t="s">
        <v>358</v>
      </c>
      <c r="K5">
        <v>4560</v>
      </c>
      <c r="L5">
        <f>K5*1.25</f>
        <v>5700</v>
      </c>
      <c r="M5">
        <v>6</v>
      </c>
      <c r="N5">
        <f>L5*M5</f>
        <v>34200</v>
      </c>
    </row>
    <row r="6" spans="1:14" ht="15" customHeight="1">
      <c r="A6" s="49">
        <v>3</v>
      </c>
      <c r="B6" s="14" t="s">
        <v>334</v>
      </c>
      <c r="C6" s="14"/>
      <c r="D6" s="60">
        <v>1</v>
      </c>
      <c r="E6" s="59" t="s">
        <v>33</v>
      </c>
      <c r="F6" s="53"/>
      <c r="G6" s="53">
        <v>20000</v>
      </c>
      <c r="H6" s="14"/>
      <c r="I6" s="13"/>
      <c r="J6" t="s">
        <v>435</v>
      </c>
      <c r="K6">
        <v>5280</v>
      </c>
      <c r="L6">
        <f>K6*1.25</f>
        <v>6600</v>
      </c>
      <c r="M6">
        <v>5</v>
      </c>
      <c r="N6">
        <f>L6*M6</f>
        <v>33000</v>
      </c>
    </row>
    <row r="7" spans="1:17" ht="15" customHeight="1">
      <c r="A7" s="48">
        <v>4</v>
      </c>
      <c r="B7" s="14" t="s">
        <v>359</v>
      </c>
      <c r="C7" s="14"/>
      <c r="D7" s="60"/>
      <c r="E7" s="59"/>
      <c r="F7" s="53"/>
      <c r="G7" s="53"/>
      <c r="H7" s="14"/>
      <c r="I7" s="13"/>
      <c r="P7" t="s">
        <v>204</v>
      </c>
      <c r="Q7">
        <v>37400</v>
      </c>
    </row>
    <row r="8" spans="1:14" ht="15" customHeight="1">
      <c r="A8" s="49">
        <v>5</v>
      </c>
      <c r="B8" s="67" t="s">
        <v>360</v>
      </c>
      <c r="C8" s="14" t="s">
        <v>480</v>
      </c>
      <c r="D8" s="60">
        <v>2</v>
      </c>
      <c r="E8" s="59" t="s">
        <v>361</v>
      </c>
      <c r="F8" s="53">
        <v>6900</v>
      </c>
      <c r="G8" s="53">
        <f>D8*F8</f>
        <v>13800</v>
      </c>
      <c r="H8" s="14"/>
      <c r="I8" s="13"/>
      <c r="J8" s="87" t="s">
        <v>436</v>
      </c>
      <c r="K8">
        <v>5500</v>
      </c>
      <c r="L8">
        <f>K8*1.25</f>
        <v>6875</v>
      </c>
      <c r="M8">
        <v>2</v>
      </c>
      <c r="N8">
        <f>L8*M8</f>
        <v>13750</v>
      </c>
    </row>
    <row r="9" spans="1:14" ht="15" customHeight="1">
      <c r="A9" s="48">
        <v>6</v>
      </c>
      <c r="B9" s="14" t="s">
        <v>334</v>
      </c>
      <c r="C9" s="14"/>
      <c r="D9" s="60">
        <v>1</v>
      </c>
      <c r="E9" s="59" t="s">
        <v>33</v>
      </c>
      <c r="F9" s="53"/>
      <c r="G9" s="53">
        <v>15000</v>
      </c>
      <c r="H9" s="14"/>
      <c r="I9" s="13"/>
      <c r="J9" s="87" t="s">
        <v>437</v>
      </c>
      <c r="K9">
        <v>5500</v>
      </c>
      <c r="L9">
        <f>K9*1.25</f>
        <v>6875</v>
      </c>
      <c r="M9">
        <v>2</v>
      </c>
      <c r="N9">
        <f>L9*M9</f>
        <v>13750</v>
      </c>
    </row>
    <row r="10" spans="1:9" ht="15" customHeight="1">
      <c r="A10" s="49">
        <v>7</v>
      </c>
      <c r="B10" s="14"/>
      <c r="C10" s="14"/>
      <c r="D10" s="60"/>
      <c r="E10" s="59"/>
      <c r="F10" s="53"/>
      <c r="G10" s="53"/>
      <c r="H10" s="14"/>
      <c r="I10" s="13"/>
    </row>
    <row r="11" spans="1:9" ht="15" customHeight="1">
      <c r="A11" s="48">
        <v>8</v>
      </c>
      <c r="B11" s="14" t="s">
        <v>155</v>
      </c>
      <c r="C11" s="14" t="s">
        <v>236</v>
      </c>
      <c r="D11" s="60"/>
      <c r="E11" s="59"/>
      <c r="F11" s="53"/>
      <c r="G11" s="53"/>
      <c r="H11" s="14"/>
      <c r="I11" s="13"/>
    </row>
    <row r="12" spans="1:9" ht="15" customHeight="1">
      <c r="A12" s="49">
        <v>9</v>
      </c>
      <c r="B12" s="14" t="s">
        <v>346</v>
      </c>
      <c r="C12" s="14" t="s">
        <v>264</v>
      </c>
      <c r="D12" s="60">
        <v>11</v>
      </c>
      <c r="E12" s="59" t="s">
        <v>93</v>
      </c>
      <c r="F12" s="53">
        <v>1300</v>
      </c>
      <c r="G12" s="53">
        <f>D12*F12</f>
        <v>14300</v>
      </c>
      <c r="H12" s="14"/>
      <c r="I12" s="13"/>
    </row>
    <row r="13" spans="1:9" ht="15" customHeight="1">
      <c r="A13" s="48">
        <v>10</v>
      </c>
      <c r="B13" s="54"/>
      <c r="C13" s="54" t="s">
        <v>438</v>
      </c>
      <c r="D13" s="60">
        <v>30</v>
      </c>
      <c r="E13" s="59" t="s">
        <v>93</v>
      </c>
      <c r="F13" s="53">
        <v>1300</v>
      </c>
      <c r="G13" s="53">
        <f>D13*F13</f>
        <v>39000</v>
      </c>
      <c r="H13" s="14"/>
      <c r="I13" s="13"/>
    </row>
    <row r="14" spans="1:9" ht="15" customHeight="1">
      <c r="A14" s="49">
        <v>11</v>
      </c>
      <c r="B14" s="14" t="s">
        <v>439</v>
      </c>
      <c r="C14" s="14"/>
      <c r="D14" s="60">
        <v>20</v>
      </c>
      <c r="E14" s="59" t="s">
        <v>93</v>
      </c>
      <c r="F14" s="53">
        <v>1300</v>
      </c>
      <c r="G14" s="53">
        <f>D14*F14</f>
        <v>26000</v>
      </c>
      <c r="H14" s="14"/>
      <c r="I14" s="13"/>
    </row>
    <row r="15" spans="1:17" ht="15" customHeight="1">
      <c r="A15" s="48">
        <v>12</v>
      </c>
      <c r="B15" s="19"/>
      <c r="C15" s="14"/>
      <c r="D15" s="60"/>
      <c r="E15" s="59"/>
      <c r="F15" s="53"/>
      <c r="G15" s="53"/>
      <c r="H15" s="14"/>
      <c r="I15" s="13"/>
      <c r="L15" t="s">
        <v>198</v>
      </c>
      <c r="Q15" t="s">
        <v>198</v>
      </c>
    </row>
    <row r="16" spans="1:19" ht="15" customHeight="1">
      <c r="A16" s="49">
        <v>13</v>
      </c>
      <c r="B16" s="14" t="s">
        <v>440</v>
      </c>
      <c r="C16" s="14" t="s">
        <v>441</v>
      </c>
      <c r="D16" s="60">
        <v>1</v>
      </c>
      <c r="E16" s="59" t="s">
        <v>33</v>
      </c>
      <c r="F16" s="85"/>
      <c r="G16" s="53">
        <v>40000</v>
      </c>
      <c r="H16" s="14"/>
      <c r="I16" s="13"/>
      <c r="J16" t="s">
        <v>237</v>
      </c>
      <c r="K16">
        <v>6700</v>
      </c>
      <c r="L16">
        <f>K16*1.2</f>
        <v>8040</v>
      </c>
      <c r="M16">
        <v>12</v>
      </c>
      <c r="N16">
        <f>L16*M16</f>
        <v>96480</v>
      </c>
      <c r="O16" t="s">
        <v>238</v>
      </c>
      <c r="P16">
        <v>3800</v>
      </c>
      <c r="Q16">
        <f>P16*1.2</f>
        <v>4560</v>
      </c>
      <c r="R16">
        <v>3</v>
      </c>
      <c r="S16">
        <f>Q16*R16</f>
        <v>13680</v>
      </c>
    </row>
    <row r="17" spans="1:19" ht="15" customHeight="1">
      <c r="A17" s="48">
        <v>14</v>
      </c>
      <c r="B17" s="67"/>
      <c r="C17" s="67"/>
      <c r="D17" s="84"/>
      <c r="E17" s="83"/>
      <c r="F17" s="85"/>
      <c r="G17" s="83"/>
      <c r="H17" s="14"/>
      <c r="I17" s="13"/>
      <c r="J17" t="s">
        <v>156</v>
      </c>
      <c r="L17">
        <v>3000</v>
      </c>
      <c r="M17">
        <v>12</v>
      </c>
      <c r="N17">
        <f>L17*M17</f>
        <v>36000</v>
      </c>
      <c r="O17" t="s">
        <v>156</v>
      </c>
      <c r="Q17">
        <v>3000</v>
      </c>
      <c r="R17">
        <v>3</v>
      </c>
      <c r="S17">
        <f>Q17*R17</f>
        <v>9000</v>
      </c>
    </row>
    <row r="18" spans="1:19" ht="15" customHeight="1">
      <c r="A18" s="49">
        <v>15</v>
      </c>
      <c r="B18" s="14" t="s">
        <v>386</v>
      </c>
      <c r="C18" s="14"/>
      <c r="D18" s="60"/>
      <c r="E18" s="59"/>
      <c r="F18" s="53"/>
      <c r="G18" s="53"/>
      <c r="H18" s="14"/>
      <c r="I18" s="13"/>
      <c r="N18">
        <f>SUM(N16:N17)</f>
        <v>132480</v>
      </c>
      <c r="S18">
        <f>SUM(S16:S17)</f>
        <v>22680</v>
      </c>
    </row>
    <row r="19" spans="1:9" ht="15" customHeight="1">
      <c r="A19" s="48">
        <v>16</v>
      </c>
      <c r="B19" s="14" t="s">
        <v>495</v>
      </c>
      <c r="C19" s="14" t="s">
        <v>494</v>
      </c>
      <c r="D19" s="60">
        <v>1</v>
      </c>
      <c r="E19" s="59" t="s">
        <v>235</v>
      </c>
      <c r="F19" s="53">
        <v>24700</v>
      </c>
      <c r="G19" s="53">
        <f>D19*F19</f>
        <v>24700</v>
      </c>
      <c r="H19" s="14"/>
      <c r="I19" s="13"/>
    </row>
    <row r="20" spans="1:14" ht="15" customHeight="1">
      <c r="A20" s="49">
        <v>17</v>
      </c>
      <c r="B20" s="14"/>
      <c r="C20" s="14" t="s">
        <v>496</v>
      </c>
      <c r="D20" s="60">
        <v>1</v>
      </c>
      <c r="E20" s="59" t="s">
        <v>235</v>
      </c>
      <c r="F20" s="53">
        <v>35900</v>
      </c>
      <c r="G20" s="53">
        <f>D20*F20</f>
        <v>35900</v>
      </c>
      <c r="H20" s="14"/>
      <c r="I20" s="13"/>
      <c r="J20" t="s">
        <v>240</v>
      </c>
      <c r="K20">
        <v>350</v>
      </c>
      <c r="L20">
        <f>K20*1.2</f>
        <v>420</v>
      </c>
      <c r="M20">
        <v>15</v>
      </c>
      <c r="N20">
        <f>L20*M20</f>
        <v>6300</v>
      </c>
    </row>
    <row r="21" spans="1:13" ht="15" customHeight="1">
      <c r="A21" s="48">
        <v>18</v>
      </c>
      <c r="B21" s="14" t="s">
        <v>497</v>
      </c>
      <c r="C21" s="14" t="s">
        <v>498</v>
      </c>
      <c r="D21" s="60">
        <v>1</v>
      </c>
      <c r="E21" s="59" t="s">
        <v>499</v>
      </c>
      <c r="F21" s="53">
        <v>5000</v>
      </c>
      <c r="G21" s="53">
        <f>D21*F21</f>
        <v>5000</v>
      </c>
      <c r="H21" s="14"/>
      <c r="I21" s="13"/>
      <c r="J21" s="75"/>
      <c r="L21" t="s">
        <v>241</v>
      </c>
      <c r="M21" t="s">
        <v>242</v>
      </c>
    </row>
    <row r="22" spans="1:14" ht="15" customHeight="1">
      <c r="A22" s="49">
        <v>19</v>
      </c>
      <c r="B22" s="68"/>
      <c r="C22" s="14" t="s">
        <v>500</v>
      </c>
      <c r="D22" s="60">
        <v>1</v>
      </c>
      <c r="E22" s="59" t="s">
        <v>501</v>
      </c>
      <c r="F22" s="53">
        <v>6500</v>
      </c>
      <c r="G22" s="53">
        <f>D22*F22</f>
        <v>6500</v>
      </c>
      <c r="H22" s="14"/>
      <c r="I22" s="13"/>
      <c r="J22" s="75" t="s">
        <v>239</v>
      </c>
      <c r="K22">
        <v>6500</v>
      </c>
      <c r="L22">
        <f>K22*1.2</f>
        <v>7800</v>
      </c>
      <c r="M22">
        <v>7</v>
      </c>
      <c r="N22">
        <f>L22*M22</f>
        <v>54600</v>
      </c>
    </row>
    <row r="23" spans="1:14" ht="15" customHeight="1">
      <c r="A23" s="48">
        <v>20</v>
      </c>
      <c r="B23" s="67"/>
      <c r="C23" s="14"/>
      <c r="D23" s="60"/>
      <c r="E23" s="59"/>
      <c r="F23" s="53"/>
      <c r="G23" s="61"/>
      <c r="H23" s="74"/>
      <c r="I23" s="13"/>
      <c r="J23" t="s">
        <v>156</v>
      </c>
      <c r="L23">
        <v>12000</v>
      </c>
      <c r="M23">
        <v>7</v>
      </c>
      <c r="N23">
        <f>L23*M23</f>
        <v>84000</v>
      </c>
    </row>
    <row r="24" spans="1:14" ht="15" customHeight="1">
      <c r="A24" s="49">
        <v>21</v>
      </c>
      <c r="B24" s="19"/>
      <c r="C24" s="14"/>
      <c r="D24" s="60"/>
      <c r="E24" s="59"/>
      <c r="F24" s="53"/>
      <c r="G24" s="53"/>
      <c r="H24" s="14"/>
      <c r="I24" s="13"/>
      <c r="N24">
        <f>SUM(N22:N23)</f>
        <v>138600</v>
      </c>
    </row>
    <row r="25" spans="1:10" ht="15" customHeight="1">
      <c r="A25" s="48">
        <v>22</v>
      </c>
      <c r="B25" s="14"/>
      <c r="C25" s="14"/>
      <c r="D25" s="60"/>
      <c r="E25" s="59"/>
      <c r="F25" s="53"/>
      <c r="G25" s="53"/>
      <c r="H25" s="14"/>
      <c r="I25" s="13"/>
      <c r="J25" t="s">
        <v>243</v>
      </c>
    </row>
    <row r="26" spans="1:9" ht="15" customHeight="1">
      <c r="A26" s="48">
        <v>23</v>
      </c>
      <c r="B26" s="19"/>
      <c r="C26" s="14"/>
      <c r="D26" s="60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60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60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60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60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60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60"/>
      <c r="E32" s="59"/>
      <c r="F32" s="53"/>
      <c r="G32" s="53"/>
      <c r="H32" s="14"/>
      <c r="I32" s="13"/>
    </row>
    <row r="33" spans="1:9" s="44" customFormat="1" ht="15" customHeight="1">
      <c r="A33" s="48">
        <v>30</v>
      </c>
      <c r="B33" s="14" t="s">
        <v>71</v>
      </c>
      <c r="C33" s="14"/>
      <c r="D33" s="60"/>
      <c r="E33" s="59"/>
      <c r="F33" s="53"/>
      <c r="G33" s="53">
        <f>SUM(G4:G32)</f>
        <v>273200</v>
      </c>
      <c r="H33" s="14"/>
      <c r="I33" s="65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  <row r="38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52</v>
      </c>
      <c r="D1" s="123"/>
      <c r="E1" s="123"/>
      <c r="F1" s="123"/>
      <c r="G1" s="31"/>
      <c r="H1" s="50" t="s">
        <v>144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17" ht="15" customHeight="1">
      <c r="A4" s="49">
        <v>1</v>
      </c>
      <c r="B4" s="14" t="s">
        <v>481</v>
      </c>
      <c r="C4" s="14"/>
      <c r="D4" s="57"/>
      <c r="E4" s="59"/>
      <c r="F4" s="53"/>
      <c r="G4" s="53"/>
      <c r="H4" s="14"/>
      <c r="I4" s="13"/>
      <c r="J4" s="75" t="s">
        <v>244</v>
      </c>
      <c r="K4" t="s">
        <v>245</v>
      </c>
      <c r="L4" t="s">
        <v>167</v>
      </c>
      <c r="M4" s="75" t="s">
        <v>246</v>
      </c>
      <c r="N4" t="s">
        <v>247</v>
      </c>
      <c r="O4" t="s">
        <v>248</v>
      </c>
      <c r="Q4">
        <v>2000</v>
      </c>
    </row>
    <row r="5" spans="1:17" ht="15" customHeight="1">
      <c r="A5" s="48">
        <v>2</v>
      </c>
      <c r="B5" s="14" t="s">
        <v>484</v>
      </c>
      <c r="C5" s="14" t="s">
        <v>486</v>
      </c>
      <c r="D5" s="57">
        <v>1</v>
      </c>
      <c r="E5" s="59" t="s">
        <v>311</v>
      </c>
      <c r="F5" s="53">
        <v>8800</v>
      </c>
      <c r="G5" s="53">
        <f aca="true" t="shared" si="0" ref="G5:G11">D5*F5</f>
        <v>8800</v>
      </c>
      <c r="H5" s="14"/>
      <c r="I5" s="13"/>
      <c r="J5">
        <v>3.75</v>
      </c>
      <c r="K5">
        <v>4</v>
      </c>
      <c r="L5">
        <v>4.5</v>
      </c>
      <c r="M5">
        <v>5</v>
      </c>
      <c r="N5">
        <v>6</v>
      </c>
      <c r="O5">
        <v>4</v>
      </c>
      <c r="P5">
        <f>J5+K5+L5+M5+N5+O5</f>
        <v>27.25</v>
      </c>
      <c r="Q5">
        <f>P5*Q4</f>
        <v>54500</v>
      </c>
    </row>
    <row r="6" spans="1:9" ht="15" customHeight="1">
      <c r="A6" s="49">
        <v>3</v>
      </c>
      <c r="B6" s="14" t="s">
        <v>387</v>
      </c>
      <c r="C6" s="14" t="s">
        <v>388</v>
      </c>
      <c r="D6" s="57">
        <v>1</v>
      </c>
      <c r="E6" s="59" t="s">
        <v>311</v>
      </c>
      <c r="F6" s="53">
        <v>1800</v>
      </c>
      <c r="G6" s="53">
        <f t="shared" si="0"/>
        <v>1800</v>
      </c>
      <c r="H6" s="14"/>
      <c r="I6" s="13"/>
    </row>
    <row r="7" spans="1:11" ht="15" customHeight="1">
      <c r="A7" s="48">
        <v>4</v>
      </c>
      <c r="B7" s="14" t="s">
        <v>484</v>
      </c>
      <c r="C7" s="14" t="s">
        <v>485</v>
      </c>
      <c r="D7" s="57">
        <v>2</v>
      </c>
      <c r="E7" s="59" t="s">
        <v>311</v>
      </c>
      <c r="F7" s="53">
        <v>6500</v>
      </c>
      <c r="G7" s="53">
        <f t="shared" si="0"/>
        <v>13000</v>
      </c>
      <c r="H7" s="14"/>
      <c r="I7" s="13"/>
      <c r="J7" s="88" t="s">
        <v>249</v>
      </c>
      <c r="K7" s="89" t="s">
        <v>250</v>
      </c>
    </row>
    <row r="8" spans="1:14" ht="15" customHeight="1">
      <c r="A8" s="49">
        <v>5</v>
      </c>
      <c r="B8" s="14" t="s">
        <v>487</v>
      </c>
      <c r="C8" s="14" t="s">
        <v>488</v>
      </c>
      <c r="D8" s="57">
        <v>3</v>
      </c>
      <c r="E8" s="59" t="s">
        <v>267</v>
      </c>
      <c r="F8" s="53">
        <v>2500</v>
      </c>
      <c r="G8" s="53">
        <f t="shared" si="0"/>
        <v>7500</v>
      </c>
      <c r="H8" s="14"/>
      <c r="I8" s="13"/>
      <c r="K8">
        <v>16600</v>
      </c>
      <c r="L8">
        <f>K8*1.2</f>
        <v>19920</v>
      </c>
      <c r="M8">
        <v>1</v>
      </c>
      <c r="N8">
        <f>L8*M8</f>
        <v>19920</v>
      </c>
    </row>
    <row r="9" spans="1:11" ht="15" customHeight="1">
      <c r="A9" s="48">
        <v>6</v>
      </c>
      <c r="B9" s="14" t="s">
        <v>489</v>
      </c>
      <c r="C9" s="14" t="s">
        <v>490</v>
      </c>
      <c r="D9" s="57">
        <v>2</v>
      </c>
      <c r="E9" s="59" t="s">
        <v>267</v>
      </c>
      <c r="F9" s="53">
        <v>3000</v>
      </c>
      <c r="G9" s="53">
        <f t="shared" si="0"/>
        <v>6000</v>
      </c>
      <c r="H9" s="14"/>
      <c r="I9" s="13"/>
      <c r="K9" s="89" t="s">
        <v>251</v>
      </c>
    </row>
    <row r="10" spans="1:14" ht="15" customHeight="1">
      <c r="A10" s="49">
        <v>7</v>
      </c>
      <c r="B10" s="14" t="s">
        <v>491</v>
      </c>
      <c r="C10" s="14" t="s">
        <v>492</v>
      </c>
      <c r="D10" s="57">
        <v>8</v>
      </c>
      <c r="E10" s="59" t="s">
        <v>242</v>
      </c>
      <c r="F10" s="53">
        <v>700</v>
      </c>
      <c r="G10" s="53">
        <f t="shared" si="0"/>
        <v>5600</v>
      </c>
      <c r="H10" s="14"/>
      <c r="I10" s="13"/>
      <c r="K10" s="87">
        <v>11000</v>
      </c>
      <c r="L10">
        <f>K10*1.2</f>
        <v>13200</v>
      </c>
      <c r="M10">
        <v>2</v>
      </c>
      <c r="N10">
        <f>L10*M10</f>
        <v>26400</v>
      </c>
    </row>
    <row r="11" spans="1:14" ht="15" customHeight="1">
      <c r="A11" s="48">
        <v>8</v>
      </c>
      <c r="B11" s="14" t="s">
        <v>493</v>
      </c>
      <c r="C11" s="14"/>
      <c r="D11" s="57">
        <v>20</v>
      </c>
      <c r="E11" s="59" t="s">
        <v>232</v>
      </c>
      <c r="F11" s="53">
        <v>60</v>
      </c>
      <c r="G11" s="53">
        <f t="shared" si="0"/>
        <v>1200</v>
      </c>
      <c r="H11" s="14"/>
      <c r="I11" s="13"/>
      <c r="J11" t="s">
        <v>252</v>
      </c>
      <c r="K11">
        <v>3000</v>
      </c>
      <c r="M11">
        <v>3</v>
      </c>
      <c r="N11">
        <f>K11*M11</f>
        <v>9000</v>
      </c>
    </row>
    <row r="12" spans="1:14" ht="15" customHeight="1">
      <c r="A12" s="49">
        <v>9</v>
      </c>
      <c r="B12" s="14" t="s">
        <v>265</v>
      </c>
      <c r="C12" s="14"/>
      <c r="D12" s="57">
        <v>1</v>
      </c>
      <c r="E12" s="59" t="s">
        <v>33</v>
      </c>
      <c r="F12" s="53"/>
      <c r="G12" s="53">
        <v>1300</v>
      </c>
      <c r="H12" s="14"/>
      <c r="I12" s="13"/>
      <c r="J12" t="s">
        <v>253</v>
      </c>
      <c r="K12">
        <v>2500</v>
      </c>
      <c r="M12">
        <v>3</v>
      </c>
      <c r="N12">
        <f>K12*M12</f>
        <v>7500</v>
      </c>
    </row>
    <row r="13" spans="1:9" ht="15" customHeight="1">
      <c r="A13" s="48">
        <v>10</v>
      </c>
      <c r="B13" s="14" t="s">
        <v>389</v>
      </c>
      <c r="C13" s="14"/>
      <c r="D13" s="57">
        <v>1</v>
      </c>
      <c r="E13" s="59" t="s">
        <v>33</v>
      </c>
      <c r="F13" s="53"/>
      <c r="G13" s="53">
        <v>30000</v>
      </c>
      <c r="H13" s="14"/>
      <c r="I13" s="13"/>
    </row>
    <row r="14" spans="1:14" ht="15" customHeight="1">
      <c r="A14" s="49">
        <v>11</v>
      </c>
      <c r="B14" s="14" t="s">
        <v>89</v>
      </c>
      <c r="C14" s="14"/>
      <c r="D14" s="57"/>
      <c r="E14" s="59"/>
      <c r="F14" s="53"/>
      <c r="G14" s="53"/>
      <c r="H14" s="14"/>
      <c r="I14" s="13"/>
      <c r="J14" t="s">
        <v>156</v>
      </c>
      <c r="N14">
        <v>24000</v>
      </c>
    </row>
    <row r="15" spans="1:14" ht="15" customHeight="1">
      <c r="A15" s="48">
        <v>12</v>
      </c>
      <c r="B15" s="19" t="s">
        <v>390</v>
      </c>
      <c r="C15" s="14"/>
      <c r="D15" s="57">
        <v>1</v>
      </c>
      <c r="E15" s="59" t="s">
        <v>33</v>
      </c>
      <c r="F15" s="53"/>
      <c r="G15" s="53">
        <v>15000</v>
      </c>
      <c r="H15" s="14"/>
      <c r="I15" s="13"/>
      <c r="N15">
        <f>SUM(N8:N14)</f>
        <v>86820</v>
      </c>
    </row>
    <row r="16" spans="1:9" ht="15" customHeight="1">
      <c r="A16" s="49">
        <v>13</v>
      </c>
      <c r="B16" s="14" t="s">
        <v>89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>
        <f>SUM(G4:G32)</f>
        <v>90200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53</v>
      </c>
      <c r="D1" s="123"/>
      <c r="E1" s="123"/>
      <c r="F1" s="123"/>
      <c r="G1" s="31"/>
      <c r="H1" s="50" t="s">
        <v>64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100</v>
      </c>
      <c r="C4" s="14" t="s">
        <v>101</v>
      </c>
      <c r="D4" s="57">
        <v>1</v>
      </c>
      <c r="E4" s="59" t="s">
        <v>33</v>
      </c>
      <c r="F4" s="53"/>
      <c r="G4" s="53">
        <v>187200</v>
      </c>
      <c r="H4" s="14"/>
      <c r="I4" s="13"/>
    </row>
    <row r="5" spans="1:9" ht="15" customHeight="1">
      <c r="A5" s="48">
        <v>2</v>
      </c>
      <c r="B5" s="14"/>
      <c r="C5" s="14"/>
      <c r="D5" s="57"/>
      <c r="E5" s="59"/>
      <c r="F5" s="53"/>
      <c r="G5" s="53"/>
      <c r="H5" s="14"/>
      <c r="I5" s="13"/>
    </row>
    <row r="6" spans="1:9" ht="15" customHeight="1">
      <c r="A6" s="49">
        <v>3</v>
      </c>
      <c r="B6" s="14" t="s">
        <v>102</v>
      </c>
      <c r="C6" s="14" t="s">
        <v>103</v>
      </c>
      <c r="D6" s="57">
        <v>1</v>
      </c>
      <c r="E6" s="59" t="s">
        <v>33</v>
      </c>
      <c r="F6" s="53"/>
      <c r="G6" s="53">
        <v>370000</v>
      </c>
      <c r="H6" s="14"/>
      <c r="I6" s="13"/>
    </row>
    <row r="7" spans="1:9" ht="15" customHeight="1">
      <c r="A7" s="48">
        <v>4</v>
      </c>
      <c r="B7" s="14"/>
      <c r="C7" s="14"/>
      <c r="D7" s="57"/>
      <c r="E7" s="59"/>
      <c r="F7" s="53"/>
      <c r="G7" s="53"/>
      <c r="H7" s="14"/>
      <c r="I7" s="13"/>
    </row>
    <row r="8" spans="1:9" ht="15" customHeight="1">
      <c r="A8" s="49">
        <v>5</v>
      </c>
      <c r="B8" s="14" t="s">
        <v>104</v>
      </c>
      <c r="C8" s="14" t="s">
        <v>105</v>
      </c>
      <c r="D8" s="57">
        <v>1</v>
      </c>
      <c r="E8" s="59" t="s">
        <v>33</v>
      </c>
      <c r="F8" s="53"/>
      <c r="G8" s="53">
        <v>220000</v>
      </c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 t="s">
        <v>76</v>
      </c>
      <c r="C10" s="14"/>
      <c r="D10" s="57">
        <v>1</v>
      </c>
      <c r="E10" s="59" t="s">
        <v>33</v>
      </c>
      <c r="F10" s="53"/>
      <c r="G10" s="53">
        <v>60000</v>
      </c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 t="s">
        <v>89</v>
      </c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89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orientation="landscape" paperSize="1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54</v>
      </c>
      <c r="D1" s="123"/>
      <c r="E1" s="123"/>
      <c r="F1" s="123"/>
      <c r="G1" s="31"/>
      <c r="H1" s="50" t="s">
        <v>145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10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  <c r="J3" s="86"/>
    </row>
    <row r="4" spans="1:9" ht="15" customHeight="1">
      <c r="A4" s="49">
        <v>1</v>
      </c>
      <c r="B4" s="67" t="s">
        <v>422</v>
      </c>
      <c r="C4" s="14"/>
      <c r="D4" s="57">
        <v>3</v>
      </c>
      <c r="E4" s="24" t="s">
        <v>197</v>
      </c>
      <c r="F4" s="53">
        <v>5500</v>
      </c>
      <c r="G4" s="53">
        <f>D4*F4</f>
        <v>16500</v>
      </c>
      <c r="H4" s="14"/>
      <c r="I4" s="13"/>
    </row>
    <row r="5" spans="1:9" ht="15" customHeight="1">
      <c r="A5" s="48">
        <v>2</v>
      </c>
      <c r="B5" s="67" t="s">
        <v>423</v>
      </c>
      <c r="C5" s="14"/>
      <c r="D5" s="57">
        <v>1</v>
      </c>
      <c r="E5" s="24" t="s">
        <v>197</v>
      </c>
      <c r="F5" s="53"/>
      <c r="G5" s="53">
        <v>8000</v>
      </c>
      <c r="H5" s="14"/>
      <c r="I5" s="13"/>
    </row>
    <row r="6" spans="1:9" ht="15" customHeight="1">
      <c r="A6" s="49">
        <v>3</v>
      </c>
      <c r="B6" s="14" t="s">
        <v>424</v>
      </c>
      <c r="C6" s="14"/>
      <c r="D6" s="57">
        <v>1</v>
      </c>
      <c r="E6" s="24" t="s">
        <v>197</v>
      </c>
      <c r="F6" s="53"/>
      <c r="G6" s="53">
        <v>6000</v>
      </c>
      <c r="H6" s="14"/>
      <c r="I6" s="13"/>
    </row>
    <row r="7" spans="1:9" ht="15" customHeight="1">
      <c r="A7" s="48">
        <v>4</v>
      </c>
      <c r="B7" s="14" t="s">
        <v>425</v>
      </c>
      <c r="C7" s="14"/>
      <c r="D7" s="57">
        <v>1</v>
      </c>
      <c r="E7" s="24" t="s">
        <v>197</v>
      </c>
      <c r="F7" s="53"/>
      <c r="G7" s="53">
        <v>6000</v>
      </c>
      <c r="H7" s="14"/>
      <c r="I7" s="13"/>
    </row>
    <row r="8" spans="1:9" ht="15" customHeight="1">
      <c r="A8" s="49">
        <v>5</v>
      </c>
      <c r="B8" s="68" t="s">
        <v>426</v>
      </c>
      <c r="C8" s="14"/>
      <c r="D8" s="57">
        <v>1</v>
      </c>
      <c r="E8" s="24" t="s">
        <v>197</v>
      </c>
      <c r="F8" s="53"/>
      <c r="G8" s="53">
        <v>8000</v>
      </c>
      <c r="H8" s="14"/>
      <c r="I8" s="13"/>
    </row>
    <row r="9" spans="1:9" ht="15" customHeight="1">
      <c r="A9" s="48">
        <v>6</v>
      </c>
      <c r="B9" s="14" t="s">
        <v>427</v>
      </c>
      <c r="C9" s="68" t="s">
        <v>428</v>
      </c>
      <c r="D9" s="57">
        <v>1</v>
      </c>
      <c r="E9" s="24" t="s">
        <v>33</v>
      </c>
      <c r="F9" s="53"/>
      <c r="G9" s="53">
        <v>21800</v>
      </c>
      <c r="H9" s="14"/>
      <c r="I9" s="13"/>
    </row>
    <row r="10" spans="1:9" ht="15" customHeight="1">
      <c r="A10" s="49">
        <v>7</v>
      </c>
      <c r="B10" s="14" t="s">
        <v>265</v>
      </c>
      <c r="C10" s="14"/>
      <c r="D10" s="57">
        <v>1</v>
      </c>
      <c r="E10" s="24" t="s">
        <v>33</v>
      </c>
      <c r="F10" s="53"/>
      <c r="G10" s="53">
        <v>5200</v>
      </c>
      <c r="H10" s="14"/>
      <c r="I10" s="13"/>
    </row>
    <row r="11" spans="1:9" ht="15" customHeight="1">
      <c r="A11" s="48">
        <v>8</v>
      </c>
      <c r="B11" s="14" t="s">
        <v>429</v>
      </c>
      <c r="C11" s="14"/>
      <c r="D11" s="57">
        <v>1</v>
      </c>
      <c r="E11" s="24" t="s">
        <v>33</v>
      </c>
      <c r="F11" s="53"/>
      <c r="G11" s="53">
        <v>12000</v>
      </c>
      <c r="H11" s="14"/>
      <c r="I11" s="13"/>
    </row>
    <row r="12" spans="1:9" ht="15" customHeight="1">
      <c r="A12" s="49">
        <v>9</v>
      </c>
      <c r="B12" s="14" t="s">
        <v>37</v>
      </c>
      <c r="C12" s="14"/>
      <c r="D12" s="57">
        <v>1</v>
      </c>
      <c r="E12" s="24" t="s">
        <v>33</v>
      </c>
      <c r="F12" s="53"/>
      <c r="G12" s="53">
        <v>6500</v>
      </c>
      <c r="H12" s="14"/>
      <c r="I12" s="13"/>
    </row>
    <row r="13" spans="1:9" ht="15" customHeight="1">
      <c r="A13" s="48">
        <v>10</v>
      </c>
      <c r="B13" s="14"/>
      <c r="C13" s="14"/>
      <c r="D13" s="57"/>
      <c r="E13" s="24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24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68"/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/>
      <c r="C19" s="14"/>
      <c r="D19" s="57"/>
      <c r="E19" s="24"/>
      <c r="F19" s="53"/>
      <c r="G19" s="53"/>
      <c r="H19" s="14"/>
      <c r="I19" s="13"/>
    </row>
    <row r="20" spans="1:10" ht="15" customHeight="1">
      <c r="A20" s="49">
        <v>17</v>
      </c>
      <c r="B20" s="14"/>
      <c r="C20" s="14"/>
      <c r="D20" s="57"/>
      <c r="E20" s="24"/>
      <c r="F20" s="53"/>
      <c r="G20" s="53"/>
      <c r="H20" s="14"/>
      <c r="I20" s="13"/>
      <c r="J20" s="90"/>
    </row>
    <row r="21" spans="1:9" ht="15" customHeight="1">
      <c r="A21" s="48">
        <v>18</v>
      </c>
      <c r="B21" s="14"/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>
        <f>SUM(G4:G32)</f>
        <v>90000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17.625" style="0" customWidth="1"/>
    <col min="2" max="2" width="10.625" style="0" customWidth="1"/>
    <col min="3" max="3" width="5.625" style="0" customWidth="1"/>
    <col min="4" max="4" width="7.625" style="0" customWidth="1"/>
    <col min="5" max="5" width="10.625" style="0" customWidth="1"/>
    <col min="6" max="6" width="5.625" style="0" customWidth="1"/>
    <col min="7" max="7" width="10.625" style="0" customWidth="1"/>
    <col min="8" max="8" width="5.625" style="0" customWidth="1"/>
    <col min="9" max="9" width="7.625" style="0" customWidth="1"/>
    <col min="10" max="10" width="10.625" style="0" customWidth="1"/>
    <col min="11" max="11" width="17.625" style="0" customWidth="1"/>
    <col min="12" max="12" width="7.625" style="0" customWidth="1"/>
    <col min="13" max="13" width="19.625" style="0" customWidth="1"/>
    <col min="14" max="14" width="8.125" style="0" customWidth="1"/>
    <col min="15" max="20" width="10.625" style="0" customWidth="1"/>
  </cols>
  <sheetData>
    <row r="1" spans="1:13" ht="28.5" customHeight="1">
      <c r="A1" s="110" t="s">
        <v>511</v>
      </c>
      <c r="B1" s="111"/>
      <c r="C1" s="10" t="s">
        <v>3</v>
      </c>
      <c r="D1" s="2"/>
      <c r="E1" s="2"/>
      <c r="F1" s="2"/>
      <c r="G1" s="2"/>
      <c r="H1" s="2"/>
      <c r="I1" s="105">
        <v>43745</v>
      </c>
      <c r="J1" s="106"/>
      <c r="K1" s="45"/>
      <c r="L1" s="45"/>
      <c r="M1" s="3"/>
    </row>
    <row r="2" spans="1:13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3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ht="28.5" customHeight="1">
      <c r="A4" s="2"/>
      <c r="B4" s="2"/>
      <c r="C4" s="109" t="s">
        <v>24</v>
      </c>
      <c r="D4" s="109"/>
      <c r="E4" s="109"/>
      <c r="F4" s="109"/>
      <c r="G4" s="109"/>
      <c r="H4" s="109"/>
      <c r="I4" s="109"/>
      <c r="J4" s="2"/>
      <c r="K4" s="2"/>
      <c r="L4" s="3"/>
      <c r="M4" s="3"/>
    </row>
    <row r="5" spans="1:13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</row>
    <row r="6" spans="1:13" ht="28.5" customHeight="1">
      <c r="A6" s="2"/>
      <c r="B6" s="2"/>
      <c r="C6" s="2"/>
      <c r="D6" s="2"/>
      <c r="E6" s="2"/>
      <c r="H6" s="115" t="s">
        <v>23</v>
      </c>
      <c r="I6" s="115"/>
      <c r="J6" s="115"/>
      <c r="K6" s="115"/>
      <c r="L6" s="115"/>
      <c r="M6" s="47"/>
    </row>
    <row r="7" spans="1:13" ht="28.5" customHeight="1">
      <c r="A7" s="6" t="s">
        <v>8</v>
      </c>
      <c r="B7" s="114" t="s">
        <v>509</v>
      </c>
      <c r="C7" s="114"/>
      <c r="D7" s="114"/>
      <c r="E7" s="114"/>
      <c r="F7" s="114"/>
      <c r="G7" s="114"/>
      <c r="H7" s="43"/>
      <c r="I7" s="7"/>
      <c r="J7" s="46"/>
      <c r="K7" s="46"/>
      <c r="L7" s="47"/>
      <c r="M7" s="47"/>
    </row>
    <row r="8" spans="1:14" ht="28.5" customHeight="1">
      <c r="A8" s="4" t="s">
        <v>9</v>
      </c>
      <c r="B8" s="112" t="s">
        <v>510</v>
      </c>
      <c r="C8" s="112"/>
      <c r="D8" s="113"/>
      <c r="E8" s="7" t="s">
        <v>294</v>
      </c>
      <c r="F8" s="39"/>
      <c r="G8" s="39"/>
      <c r="H8" s="39"/>
      <c r="I8" s="39"/>
      <c r="J8" s="11"/>
      <c r="K8" s="11"/>
      <c r="L8" s="11"/>
      <c r="M8" s="11"/>
      <c r="N8" s="1"/>
    </row>
    <row r="9" spans="1:14" ht="28.5" customHeight="1">
      <c r="A9" s="8" t="s">
        <v>10</v>
      </c>
      <c r="B9" s="118"/>
      <c r="C9" s="118"/>
      <c r="F9" s="2"/>
      <c r="G9" s="2"/>
      <c r="H9" s="2"/>
      <c r="I9" s="2"/>
      <c r="J9" s="5"/>
      <c r="K9" s="5"/>
      <c r="L9" s="5"/>
      <c r="M9" s="5"/>
      <c r="N9" s="1"/>
    </row>
    <row r="10" spans="1:14" ht="28.5" customHeight="1">
      <c r="A10" s="4" t="s">
        <v>0</v>
      </c>
      <c r="B10" s="107"/>
      <c r="C10" s="107"/>
      <c r="D10" s="9"/>
      <c r="E10" s="9"/>
      <c r="F10" s="9"/>
      <c r="G10" s="9"/>
      <c r="H10" s="9"/>
      <c r="I10" s="9"/>
      <c r="J10" s="5"/>
      <c r="K10" s="5"/>
      <c r="L10" s="5"/>
      <c r="M10" s="5"/>
      <c r="N10" s="1"/>
    </row>
    <row r="11" spans="1:14" ht="28.5" customHeight="1">
      <c r="A11" s="8" t="s">
        <v>1</v>
      </c>
      <c r="B11" s="108"/>
      <c r="C11" s="108"/>
      <c r="D11" s="9"/>
      <c r="E11" s="9"/>
      <c r="F11" s="2"/>
      <c r="G11" s="2"/>
      <c r="H11" s="2"/>
      <c r="I11" s="2"/>
      <c r="J11" s="5"/>
      <c r="K11" s="5"/>
      <c r="L11" s="5"/>
      <c r="M11" s="5"/>
      <c r="N11" s="1"/>
    </row>
    <row r="12" spans="1:14" ht="28.5" customHeight="1">
      <c r="A12" s="4" t="s">
        <v>4</v>
      </c>
      <c r="B12" s="116">
        <f>'工別書'!G33</f>
        <v>2860000</v>
      </c>
      <c r="C12" s="117"/>
      <c r="D12" s="117"/>
      <c r="E12" s="40" t="s">
        <v>5</v>
      </c>
      <c r="F12" s="9"/>
      <c r="G12" s="9"/>
      <c r="H12" s="9"/>
      <c r="I12" s="9"/>
      <c r="J12" s="5"/>
      <c r="K12" s="5"/>
      <c r="L12" s="5"/>
      <c r="M12" s="5"/>
      <c r="N12" s="1"/>
    </row>
    <row r="13" spans="1:14" ht="28.5" customHeight="1">
      <c r="A13" s="8" t="s">
        <v>11</v>
      </c>
      <c r="B13" s="108"/>
      <c r="C13" s="108"/>
      <c r="D13" s="41"/>
      <c r="E13" s="41"/>
      <c r="F13" s="9"/>
      <c r="G13" s="9"/>
      <c r="H13" s="9"/>
      <c r="I13" s="9"/>
      <c r="J13" s="5"/>
      <c r="N13" s="1"/>
    </row>
    <row r="14" spans="1:14" ht="28.5" customHeight="1">
      <c r="A14" s="4" t="s">
        <v>12</v>
      </c>
      <c r="B14" s="122"/>
      <c r="C14" s="122"/>
      <c r="D14" s="2" t="s">
        <v>6</v>
      </c>
      <c r="E14" s="108" t="s">
        <v>13</v>
      </c>
      <c r="F14" s="108"/>
      <c r="G14" s="121"/>
      <c r="H14" s="121"/>
      <c r="I14" s="9" t="s">
        <v>7</v>
      </c>
      <c r="J14" s="5"/>
      <c r="N14" s="1"/>
    </row>
    <row r="15" spans="1:14" ht="28.5" customHeight="1">
      <c r="A15" s="8" t="s">
        <v>2</v>
      </c>
      <c r="B15" s="121"/>
      <c r="C15" s="121"/>
      <c r="D15" s="9" t="s">
        <v>14</v>
      </c>
      <c r="E15" s="41"/>
      <c r="F15" s="41"/>
      <c r="G15" s="41"/>
      <c r="H15" s="41"/>
      <c r="I15" s="41"/>
      <c r="J15" s="5"/>
      <c r="N15" s="1"/>
    </row>
    <row r="16" spans="5:14" ht="20.25" customHeight="1">
      <c r="E16" s="119"/>
      <c r="F16" s="119"/>
      <c r="G16" s="120"/>
      <c r="H16" s="120"/>
      <c r="I16" s="42"/>
      <c r="J16" s="5"/>
      <c r="N16" s="1"/>
    </row>
    <row r="17" spans="3:4" ht="20.25" customHeight="1">
      <c r="C17" s="44"/>
      <c r="D17" s="44"/>
    </row>
    <row r="18" spans="3:4" ht="20.25" customHeight="1">
      <c r="C18" s="44"/>
      <c r="D18" s="44"/>
    </row>
    <row r="19" spans="3:4" ht="20.25" customHeight="1">
      <c r="C19" s="44"/>
      <c r="D19" s="44"/>
    </row>
    <row r="20" spans="3:4" ht="20.25" customHeight="1">
      <c r="C20" s="44"/>
      <c r="D20" s="44"/>
    </row>
    <row r="21" spans="3:4" ht="20.25" customHeight="1">
      <c r="C21" s="44"/>
      <c r="D21" s="44"/>
    </row>
    <row r="22" ht="20.25" customHeight="1">
      <c r="D22" s="44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17">
    <mergeCell ref="B12:D12"/>
    <mergeCell ref="B9:C9"/>
    <mergeCell ref="E16:F16"/>
    <mergeCell ref="G16:H16"/>
    <mergeCell ref="B15:C15"/>
    <mergeCell ref="E14:F14"/>
    <mergeCell ref="G14:H14"/>
    <mergeCell ref="B14:C14"/>
    <mergeCell ref="B13:C13"/>
    <mergeCell ref="I1:J1"/>
    <mergeCell ref="B10:C10"/>
    <mergeCell ref="B11:C11"/>
    <mergeCell ref="C4:I4"/>
    <mergeCell ref="A1:B1"/>
    <mergeCell ref="B8:D8"/>
    <mergeCell ref="B7:G7"/>
    <mergeCell ref="H6:L6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55</v>
      </c>
      <c r="D1" s="123"/>
      <c r="E1" s="123"/>
      <c r="F1" s="123"/>
      <c r="G1" s="31"/>
      <c r="H1" s="50" t="s">
        <v>146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312</v>
      </c>
      <c r="C4" s="68" t="s">
        <v>313</v>
      </c>
      <c r="D4" s="57">
        <v>1</v>
      </c>
      <c r="E4" s="24" t="s">
        <v>33</v>
      </c>
      <c r="F4" s="53"/>
      <c r="G4" s="53">
        <v>12000</v>
      </c>
      <c r="H4" s="14"/>
      <c r="I4" s="13"/>
    </row>
    <row r="5" spans="1:9" ht="15" customHeight="1">
      <c r="A5" s="48">
        <v>2</v>
      </c>
      <c r="B5" s="14" t="s">
        <v>314</v>
      </c>
      <c r="C5" s="68" t="s">
        <v>315</v>
      </c>
      <c r="D5" s="57">
        <v>1</v>
      </c>
      <c r="E5" s="24" t="s">
        <v>197</v>
      </c>
      <c r="F5" s="53"/>
      <c r="G5" s="53">
        <v>12000</v>
      </c>
      <c r="H5" s="14"/>
      <c r="I5" s="13"/>
    </row>
    <row r="6" spans="1:9" ht="15" customHeight="1">
      <c r="A6" s="49">
        <v>3</v>
      </c>
      <c r="B6" s="14" t="s">
        <v>316</v>
      </c>
      <c r="C6" s="68" t="s">
        <v>315</v>
      </c>
      <c r="D6" s="57">
        <v>1</v>
      </c>
      <c r="E6" s="24" t="s">
        <v>197</v>
      </c>
      <c r="F6" s="53"/>
      <c r="G6" s="53">
        <v>12000</v>
      </c>
      <c r="H6" s="14"/>
      <c r="I6" s="13"/>
    </row>
    <row r="7" spans="1:9" ht="15" customHeight="1">
      <c r="A7" s="48">
        <v>4</v>
      </c>
      <c r="B7" s="14" t="s">
        <v>317</v>
      </c>
      <c r="C7" s="68" t="s">
        <v>295</v>
      </c>
      <c r="D7" s="57">
        <v>1</v>
      </c>
      <c r="E7" s="24" t="s">
        <v>197</v>
      </c>
      <c r="F7" s="53"/>
      <c r="G7" s="53">
        <v>20000</v>
      </c>
      <c r="H7" s="14"/>
      <c r="I7" s="13"/>
    </row>
    <row r="8" spans="1:9" ht="15" customHeight="1">
      <c r="A8" s="49">
        <v>5</v>
      </c>
      <c r="B8" s="14" t="s">
        <v>318</v>
      </c>
      <c r="C8" s="68" t="s">
        <v>295</v>
      </c>
      <c r="D8" s="57">
        <v>1</v>
      </c>
      <c r="E8" s="24" t="s">
        <v>197</v>
      </c>
      <c r="F8" s="53"/>
      <c r="G8" s="53">
        <v>5500</v>
      </c>
      <c r="H8" s="14"/>
      <c r="I8" s="13"/>
    </row>
    <row r="9" spans="1:9" ht="15" customHeight="1">
      <c r="A9" s="48">
        <v>6</v>
      </c>
      <c r="B9" s="14" t="s">
        <v>319</v>
      </c>
      <c r="C9" s="68"/>
      <c r="D9" s="57">
        <v>1</v>
      </c>
      <c r="E9" s="24" t="s">
        <v>33</v>
      </c>
      <c r="F9" s="53"/>
      <c r="G9" s="53">
        <v>6000</v>
      </c>
      <c r="H9" s="14"/>
      <c r="I9" s="13"/>
    </row>
    <row r="10" spans="1:9" ht="15" customHeight="1">
      <c r="A10" s="49">
        <v>7</v>
      </c>
      <c r="B10" s="14" t="s">
        <v>320</v>
      </c>
      <c r="C10" s="68" t="s">
        <v>295</v>
      </c>
      <c r="D10" s="57">
        <v>1</v>
      </c>
      <c r="E10" s="24" t="s">
        <v>33</v>
      </c>
      <c r="F10" s="53"/>
      <c r="G10" s="53">
        <v>15000</v>
      </c>
      <c r="H10" s="14"/>
      <c r="I10" s="13"/>
    </row>
    <row r="11" spans="1:9" ht="15" customHeight="1">
      <c r="A11" s="48">
        <v>8</v>
      </c>
      <c r="B11" s="14" t="s">
        <v>321</v>
      </c>
      <c r="C11" s="68" t="s">
        <v>295</v>
      </c>
      <c r="D11" s="57">
        <v>1</v>
      </c>
      <c r="E11" s="24" t="s">
        <v>33</v>
      </c>
      <c r="F11" s="53"/>
      <c r="G11" s="53">
        <v>6000</v>
      </c>
      <c r="H11" s="14"/>
      <c r="I11" s="13"/>
    </row>
    <row r="12" spans="1:14" ht="15" customHeight="1">
      <c r="A12" s="49">
        <v>9</v>
      </c>
      <c r="B12" s="54" t="s">
        <v>265</v>
      </c>
      <c r="C12" s="68"/>
      <c r="D12" s="57">
        <v>1</v>
      </c>
      <c r="E12" s="24" t="s">
        <v>33</v>
      </c>
      <c r="F12" s="53"/>
      <c r="G12" s="53">
        <v>6500</v>
      </c>
      <c r="H12" s="14"/>
      <c r="I12" s="13"/>
      <c r="J12" t="s">
        <v>256</v>
      </c>
      <c r="M12" t="s">
        <v>257</v>
      </c>
      <c r="N12">
        <v>150000</v>
      </c>
    </row>
    <row r="13" spans="1:10" ht="15" customHeight="1">
      <c r="A13" s="48">
        <v>10</v>
      </c>
      <c r="B13" s="14" t="s">
        <v>322</v>
      </c>
      <c r="C13" s="68"/>
      <c r="D13" s="57">
        <v>1</v>
      </c>
      <c r="E13" s="24" t="s">
        <v>33</v>
      </c>
      <c r="F13" s="53"/>
      <c r="G13" s="53">
        <v>20000</v>
      </c>
      <c r="H13" s="14"/>
      <c r="I13" s="13"/>
      <c r="J13" t="s">
        <v>258</v>
      </c>
    </row>
    <row r="14" spans="1:9" ht="15" customHeight="1">
      <c r="A14" s="49">
        <v>11</v>
      </c>
      <c r="B14" s="14" t="s">
        <v>323</v>
      </c>
      <c r="C14" s="68"/>
      <c r="D14" s="57"/>
      <c r="E14" s="24"/>
      <c r="F14" s="53"/>
      <c r="G14" s="53">
        <f>SUM(G4:G13)</f>
        <v>115000</v>
      </c>
      <c r="H14" s="14"/>
      <c r="I14" s="13"/>
    </row>
    <row r="15" spans="1:15" ht="15" customHeight="1">
      <c r="A15" s="48">
        <v>12</v>
      </c>
      <c r="B15" s="92"/>
      <c r="C15" s="68"/>
      <c r="D15" s="57"/>
      <c r="E15" s="24"/>
      <c r="F15" s="53"/>
      <c r="G15" s="53"/>
      <c r="H15" s="14"/>
      <c r="I15" s="13"/>
      <c r="J15" t="s">
        <v>278</v>
      </c>
      <c r="K15">
        <v>1698600</v>
      </c>
      <c r="L15">
        <v>674000</v>
      </c>
      <c r="M15">
        <f>L15/K15</f>
        <v>0.3967973625338514</v>
      </c>
      <c r="N15">
        <f>M15*1.25</f>
        <v>0.49599670316731426</v>
      </c>
      <c r="O15">
        <f>K15*N15</f>
        <v>842500</v>
      </c>
    </row>
    <row r="16" spans="1:21" ht="15" customHeight="1">
      <c r="A16" s="49">
        <v>13</v>
      </c>
      <c r="B16" s="14" t="s">
        <v>324</v>
      </c>
      <c r="C16" s="69"/>
      <c r="D16" s="57"/>
      <c r="E16" s="24"/>
      <c r="F16" s="53"/>
      <c r="G16" s="53"/>
      <c r="H16" s="67"/>
      <c r="I16" s="13"/>
      <c r="P16" t="s">
        <v>255</v>
      </c>
      <c r="Q16">
        <v>1808000</v>
      </c>
      <c r="R16">
        <v>724000</v>
      </c>
      <c r="S16">
        <f>R16/Q16</f>
        <v>0.4004424778761062</v>
      </c>
      <c r="T16">
        <f>S16*1.25</f>
        <v>0.5005530973451328</v>
      </c>
      <c r="U16">
        <f>Q16*T16</f>
        <v>905000</v>
      </c>
    </row>
    <row r="17" spans="1:10" ht="15" customHeight="1">
      <c r="A17" s="48">
        <v>14</v>
      </c>
      <c r="B17" s="82" t="s">
        <v>325</v>
      </c>
      <c r="C17" s="68"/>
      <c r="D17" s="57"/>
      <c r="E17" s="24"/>
      <c r="F17" s="53"/>
      <c r="G17" s="53"/>
      <c r="H17" s="14"/>
      <c r="I17" s="13"/>
      <c r="J17" t="s">
        <v>254</v>
      </c>
    </row>
    <row r="18" spans="1:9" ht="15" customHeight="1">
      <c r="A18" s="49">
        <v>15</v>
      </c>
      <c r="B18" s="19" t="s">
        <v>326</v>
      </c>
      <c r="C18" s="69" t="s">
        <v>327</v>
      </c>
      <c r="D18" s="57">
        <v>4</v>
      </c>
      <c r="E18" s="24" t="s">
        <v>267</v>
      </c>
      <c r="F18" s="53">
        <v>8800</v>
      </c>
      <c r="G18" s="53">
        <f>D18*F18</f>
        <v>35200</v>
      </c>
      <c r="H18" s="14"/>
      <c r="I18" s="13"/>
    </row>
    <row r="19" spans="1:9" ht="15" customHeight="1">
      <c r="A19" s="48">
        <v>16</v>
      </c>
      <c r="B19" s="14" t="s">
        <v>328</v>
      </c>
      <c r="C19" s="68" t="s">
        <v>329</v>
      </c>
      <c r="D19" s="57">
        <v>4</v>
      </c>
      <c r="E19" s="24" t="s">
        <v>242</v>
      </c>
      <c r="F19" s="53">
        <v>780</v>
      </c>
      <c r="G19" s="53">
        <f>D19*F19</f>
        <v>3120</v>
      </c>
      <c r="H19" s="14"/>
      <c r="I19" s="13"/>
    </row>
    <row r="20" spans="1:15" ht="15" customHeight="1">
      <c r="A20" s="49">
        <v>17</v>
      </c>
      <c r="B20" s="68" t="s">
        <v>330</v>
      </c>
      <c r="C20" s="68"/>
      <c r="D20" s="57">
        <v>4</v>
      </c>
      <c r="E20" s="24" t="s">
        <v>242</v>
      </c>
      <c r="F20" s="53">
        <v>790</v>
      </c>
      <c r="G20" s="53">
        <f>D20*F20</f>
        <v>3160</v>
      </c>
      <c r="H20" s="14"/>
      <c r="I20" s="13"/>
      <c r="J20" t="s">
        <v>279</v>
      </c>
      <c r="K20">
        <v>1134000</v>
      </c>
      <c r="L20">
        <v>404500</v>
      </c>
      <c r="M20">
        <f>L20/K20</f>
        <v>0.3567019400352734</v>
      </c>
      <c r="N20">
        <f>M20*1.25</f>
        <v>0.4458774250440917</v>
      </c>
      <c r="O20">
        <f>K20*N20</f>
        <v>505625</v>
      </c>
    </row>
    <row r="21" spans="1:9" ht="15" customHeight="1">
      <c r="A21" s="48">
        <v>18</v>
      </c>
      <c r="B21" s="19" t="s">
        <v>331</v>
      </c>
      <c r="C21" s="68"/>
      <c r="D21" s="57">
        <v>3</v>
      </c>
      <c r="E21" s="24" t="s">
        <v>242</v>
      </c>
      <c r="F21" s="53">
        <v>900</v>
      </c>
      <c r="G21" s="53">
        <f>D21*F21</f>
        <v>2700</v>
      </c>
      <c r="H21" s="14"/>
      <c r="I21" s="13"/>
    </row>
    <row r="22" spans="1:15" ht="15" customHeight="1">
      <c r="A22" s="49">
        <v>19</v>
      </c>
      <c r="B22" s="14" t="s">
        <v>332</v>
      </c>
      <c r="C22" s="68" t="s">
        <v>333</v>
      </c>
      <c r="D22" s="57">
        <v>7</v>
      </c>
      <c r="E22" s="24" t="s">
        <v>242</v>
      </c>
      <c r="F22" s="53">
        <v>1260</v>
      </c>
      <c r="G22" s="53">
        <f>D22*F22</f>
        <v>8820</v>
      </c>
      <c r="H22" s="14"/>
      <c r="I22" s="13"/>
      <c r="J22" t="s">
        <v>280</v>
      </c>
      <c r="K22">
        <v>110000</v>
      </c>
      <c r="L22">
        <v>38500</v>
      </c>
      <c r="M22">
        <f>L22/K22</f>
        <v>0.35</v>
      </c>
      <c r="N22">
        <f>M22*1.25</f>
        <v>0.4375</v>
      </c>
      <c r="O22">
        <f>K22*N22</f>
        <v>48125</v>
      </c>
    </row>
    <row r="23" spans="1:15" ht="15" customHeight="1">
      <c r="A23" s="48">
        <v>20</v>
      </c>
      <c r="B23" s="56" t="s">
        <v>334</v>
      </c>
      <c r="C23" s="68"/>
      <c r="D23" s="57">
        <v>1</v>
      </c>
      <c r="E23" s="24" t="s">
        <v>33</v>
      </c>
      <c r="F23" s="53"/>
      <c r="G23" s="53">
        <v>78000</v>
      </c>
      <c r="H23" s="14"/>
      <c r="I23" s="13"/>
      <c r="J23" s="88" t="s">
        <v>259</v>
      </c>
      <c r="K23">
        <v>11600</v>
      </c>
      <c r="L23">
        <v>5600</v>
      </c>
      <c r="M23">
        <f>L23/K23</f>
        <v>0.4827586206896552</v>
      </c>
      <c r="N23">
        <f>M23*1.25</f>
        <v>0.603448275862069</v>
      </c>
      <c r="O23">
        <f>K23*N23</f>
        <v>7000</v>
      </c>
    </row>
    <row r="24" spans="1:15" ht="15" customHeight="1">
      <c r="A24" s="49">
        <v>21</v>
      </c>
      <c r="B24" s="14" t="s">
        <v>335</v>
      </c>
      <c r="C24" s="68"/>
      <c r="D24" s="57"/>
      <c r="E24" s="24"/>
      <c r="F24" s="53"/>
      <c r="G24" s="53">
        <f>SUM(G18:G23)</f>
        <v>131000</v>
      </c>
      <c r="H24" s="14"/>
      <c r="I24" s="13"/>
      <c r="J24" t="s">
        <v>260</v>
      </c>
      <c r="K24">
        <v>18900</v>
      </c>
      <c r="L24">
        <v>8500</v>
      </c>
      <c r="M24">
        <f>L24/K24</f>
        <v>0.4497354497354497</v>
      </c>
      <c r="N24">
        <f>M24*1.25</f>
        <v>0.5621693121693121</v>
      </c>
      <c r="O24">
        <f>K24*N24</f>
        <v>10624.999999999998</v>
      </c>
    </row>
    <row r="25" spans="1:15" ht="15" customHeight="1">
      <c r="A25" s="48">
        <v>22</v>
      </c>
      <c r="B25" s="19"/>
      <c r="C25" s="68"/>
      <c r="D25" s="57"/>
      <c r="E25" s="24"/>
      <c r="F25" s="53"/>
      <c r="G25" s="53"/>
      <c r="H25" s="14"/>
      <c r="I25" s="13"/>
      <c r="J25" t="s">
        <v>261</v>
      </c>
      <c r="K25">
        <v>7300</v>
      </c>
      <c r="L25">
        <v>3300</v>
      </c>
      <c r="M25">
        <f>L25/K25</f>
        <v>0.4520547945205479</v>
      </c>
      <c r="N25">
        <f>M25*1.25</f>
        <v>0.5650684931506849</v>
      </c>
      <c r="O25">
        <f>K25*N25</f>
        <v>4124.999999999999</v>
      </c>
    </row>
    <row r="26" spans="1:9" ht="15" customHeight="1">
      <c r="A26" s="48">
        <v>23</v>
      </c>
      <c r="B26" s="95" t="s">
        <v>336</v>
      </c>
      <c r="C26" s="94" t="s">
        <v>337</v>
      </c>
      <c r="D26" s="57">
        <v>1</v>
      </c>
      <c r="E26" s="24" t="s">
        <v>311</v>
      </c>
      <c r="F26" s="53"/>
      <c r="G26" s="53">
        <v>1125000</v>
      </c>
      <c r="H26" s="14" t="s">
        <v>338</v>
      </c>
      <c r="I26" s="13"/>
    </row>
    <row r="27" spans="1:9" ht="15" customHeight="1">
      <c r="A27" s="48">
        <v>24</v>
      </c>
      <c r="B27" s="14" t="s">
        <v>334</v>
      </c>
      <c r="C27" s="69"/>
      <c r="D27" s="57">
        <v>1</v>
      </c>
      <c r="E27" s="24" t="s">
        <v>33</v>
      </c>
      <c r="F27" s="53"/>
      <c r="G27" s="53">
        <v>135000</v>
      </c>
      <c r="H27" s="19"/>
      <c r="I27" s="13"/>
    </row>
    <row r="28" spans="1:9" ht="15" customHeight="1">
      <c r="A28" s="48">
        <v>25</v>
      </c>
      <c r="B28" s="14" t="s">
        <v>343</v>
      </c>
      <c r="C28" s="68"/>
      <c r="D28" s="57">
        <v>1</v>
      </c>
      <c r="E28" s="24" t="s">
        <v>311</v>
      </c>
      <c r="F28" s="53"/>
      <c r="G28" s="53">
        <v>2200</v>
      </c>
      <c r="H28" s="14"/>
      <c r="I28" s="13"/>
    </row>
    <row r="29" spans="1:15" ht="15" customHeight="1">
      <c r="A29" s="48">
        <v>26</v>
      </c>
      <c r="B29" s="14" t="s">
        <v>339</v>
      </c>
      <c r="C29" s="68"/>
      <c r="D29" s="57"/>
      <c r="E29" s="24"/>
      <c r="F29" s="53"/>
      <c r="G29" s="53">
        <f>SUM(G26:G28)</f>
        <v>1262200</v>
      </c>
      <c r="H29" s="14"/>
      <c r="I29" s="13"/>
      <c r="J29" s="75" t="s">
        <v>199</v>
      </c>
      <c r="K29">
        <v>868000</v>
      </c>
      <c r="L29">
        <v>300000</v>
      </c>
      <c r="M29">
        <f>L29/K29</f>
        <v>0.3456221198156682</v>
      </c>
      <c r="N29">
        <f>M29*1.2</f>
        <v>0.4147465437788018</v>
      </c>
      <c r="O29">
        <f>K29*N29</f>
        <v>360000</v>
      </c>
    </row>
    <row r="30" spans="1:9" ht="15" customHeight="1">
      <c r="A30" s="48">
        <v>27</v>
      </c>
      <c r="B30" s="14"/>
      <c r="C30" s="68"/>
      <c r="D30" s="57"/>
      <c r="E30" s="24"/>
      <c r="F30" s="53"/>
      <c r="G30" s="53"/>
      <c r="H30" s="14"/>
      <c r="I30" s="13"/>
    </row>
    <row r="31" spans="1:15" ht="15" customHeight="1">
      <c r="A31" s="48">
        <v>28</v>
      </c>
      <c r="B31" s="14"/>
      <c r="C31" s="68"/>
      <c r="D31" s="57"/>
      <c r="E31" s="24"/>
      <c r="F31" s="53"/>
      <c r="G31" s="53"/>
      <c r="H31" s="14"/>
      <c r="I31" s="13"/>
      <c r="K31">
        <f>SUM(K15:K30)</f>
        <v>3848400</v>
      </c>
      <c r="L31">
        <f>SUM(L15:L30)</f>
        <v>1434400</v>
      </c>
      <c r="O31">
        <f>SUM(O15:O30)</f>
        <v>1778000</v>
      </c>
    </row>
    <row r="32" spans="1:9" ht="15" customHeight="1">
      <c r="A32" s="48">
        <v>29</v>
      </c>
      <c r="B32" s="19"/>
      <c r="C32" s="68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340</v>
      </c>
      <c r="C33" s="68"/>
      <c r="D33" s="57"/>
      <c r="E33" s="24"/>
      <c r="F33" s="53"/>
      <c r="G33" s="53">
        <f>G14+G24+G29</f>
        <v>1508200</v>
      </c>
      <c r="H33" s="14"/>
      <c r="I33" s="13"/>
    </row>
    <row r="34" spans="2:9" ht="15" customHeight="1">
      <c r="B34" s="13"/>
      <c r="C34" s="70"/>
      <c r="D34" s="63"/>
      <c r="E34" s="13"/>
      <c r="F34" s="64"/>
      <c r="G34" s="13"/>
      <c r="H34" s="13"/>
      <c r="I34" s="13"/>
    </row>
    <row r="35" spans="2:9" ht="15" customHeight="1">
      <c r="B35" s="65"/>
      <c r="C35" s="70"/>
      <c r="D35" s="63"/>
      <c r="E35" s="13"/>
      <c r="F35" s="64"/>
      <c r="G35" s="13"/>
      <c r="H35" s="13"/>
      <c r="I35" s="13"/>
    </row>
    <row r="36" spans="2:3" ht="15" customHeight="1">
      <c r="B36" s="77"/>
      <c r="C36" s="71"/>
    </row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56</v>
      </c>
      <c r="D1" s="123"/>
      <c r="E1" s="123"/>
      <c r="F1" s="123"/>
      <c r="G1" s="31"/>
      <c r="H1" s="50" t="s">
        <v>147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60</v>
      </c>
      <c r="C4" s="14"/>
      <c r="D4" s="57">
        <v>1</v>
      </c>
      <c r="E4" s="24" t="s">
        <v>33</v>
      </c>
      <c r="F4" s="53"/>
      <c r="G4" s="53">
        <v>100000</v>
      </c>
      <c r="H4" s="14"/>
      <c r="I4" s="13"/>
    </row>
    <row r="5" spans="1:9" ht="15" customHeight="1">
      <c r="A5" s="48">
        <v>2</v>
      </c>
      <c r="B5" s="14" t="s">
        <v>78</v>
      </c>
      <c r="C5" s="14"/>
      <c r="D5" s="57">
        <v>1</v>
      </c>
      <c r="E5" s="24" t="s">
        <v>33</v>
      </c>
      <c r="F5" s="53"/>
      <c r="G5" s="53">
        <v>365000</v>
      </c>
      <c r="H5" s="14"/>
      <c r="I5" s="13"/>
    </row>
    <row r="6" spans="1:9" ht="15" customHeight="1">
      <c r="A6" s="49">
        <v>3</v>
      </c>
      <c r="B6" s="14"/>
      <c r="C6" s="14"/>
      <c r="D6" s="57"/>
      <c r="E6" s="24"/>
      <c r="F6" s="53"/>
      <c r="G6" s="53"/>
      <c r="H6" s="14"/>
      <c r="I6" s="13"/>
    </row>
    <row r="7" spans="1:9" ht="15" customHeight="1">
      <c r="A7" s="48">
        <v>4</v>
      </c>
      <c r="B7" s="14" t="s">
        <v>61</v>
      </c>
      <c r="C7" s="14"/>
      <c r="D7" s="57">
        <v>1</v>
      </c>
      <c r="E7" s="24" t="s">
        <v>33</v>
      </c>
      <c r="F7" s="53"/>
      <c r="G7" s="53">
        <v>60000</v>
      </c>
      <c r="H7" s="14"/>
      <c r="I7" s="13"/>
    </row>
    <row r="8" spans="1:9" ht="15" customHeight="1">
      <c r="A8" s="49">
        <v>5</v>
      </c>
      <c r="B8" s="14" t="s">
        <v>62</v>
      </c>
      <c r="C8" s="14"/>
      <c r="D8" s="57">
        <v>1</v>
      </c>
      <c r="E8" s="24" t="s">
        <v>33</v>
      </c>
      <c r="F8" s="53"/>
      <c r="G8" s="53">
        <v>56000</v>
      </c>
      <c r="H8" s="14"/>
      <c r="I8" s="13"/>
    </row>
    <row r="9" spans="1:9" ht="15" customHeight="1">
      <c r="A9" s="48">
        <v>6</v>
      </c>
      <c r="B9" s="14" t="s">
        <v>63</v>
      </c>
      <c r="C9" s="14"/>
      <c r="D9" s="57">
        <v>1</v>
      </c>
      <c r="E9" s="24" t="s">
        <v>33</v>
      </c>
      <c r="F9" s="53"/>
      <c r="G9" s="53">
        <v>210000</v>
      </c>
      <c r="H9" s="14"/>
      <c r="I9" s="13"/>
    </row>
    <row r="10" spans="1:9" ht="15" customHeight="1">
      <c r="A10" s="49">
        <v>7</v>
      </c>
      <c r="B10" s="14"/>
      <c r="C10" s="14"/>
      <c r="D10" s="57"/>
      <c r="E10" s="24"/>
      <c r="F10" s="53"/>
      <c r="G10" s="53"/>
      <c r="H10" s="14"/>
      <c r="I10" s="13"/>
    </row>
    <row r="11" spans="1:9" ht="15" customHeight="1">
      <c r="A11" s="48">
        <v>8</v>
      </c>
      <c r="B11" s="14" t="s">
        <v>77</v>
      </c>
      <c r="C11" s="14"/>
      <c r="D11" s="57">
        <v>1</v>
      </c>
      <c r="E11" s="24" t="s">
        <v>33</v>
      </c>
      <c r="F11" s="53"/>
      <c r="G11" s="53">
        <v>41000</v>
      </c>
      <c r="H11" s="14"/>
      <c r="I11" s="13"/>
    </row>
    <row r="12" spans="1:9" ht="15" customHeight="1">
      <c r="A12" s="49">
        <v>9</v>
      </c>
      <c r="B12" s="14" t="s">
        <v>81</v>
      </c>
      <c r="C12" s="14"/>
      <c r="D12" s="57">
        <v>1</v>
      </c>
      <c r="E12" s="24" t="s">
        <v>33</v>
      </c>
      <c r="F12" s="53"/>
      <c r="G12" s="53">
        <v>37500</v>
      </c>
      <c r="H12" s="14"/>
      <c r="I12" s="13"/>
    </row>
    <row r="13" spans="1:9" ht="15" customHeight="1">
      <c r="A13" s="48">
        <v>10</v>
      </c>
      <c r="B13" s="14" t="s">
        <v>106</v>
      </c>
      <c r="C13" s="14" t="s">
        <v>107</v>
      </c>
      <c r="D13" s="57">
        <v>1</v>
      </c>
      <c r="E13" s="24" t="s">
        <v>33</v>
      </c>
      <c r="F13" s="53"/>
      <c r="G13" s="53">
        <v>59190</v>
      </c>
      <c r="H13" s="14"/>
      <c r="I13" s="13"/>
    </row>
    <row r="14" spans="1:9" ht="15" customHeight="1">
      <c r="A14" s="49">
        <v>11</v>
      </c>
      <c r="B14" s="14" t="s">
        <v>89</v>
      </c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 t="s">
        <v>82</v>
      </c>
      <c r="C15" s="14"/>
      <c r="D15" s="57">
        <v>1</v>
      </c>
      <c r="E15" s="24" t="s">
        <v>33</v>
      </c>
      <c r="F15" s="53"/>
      <c r="G15" s="53">
        <v>40000</v>
      </c>
      <c r="H15" s="14"/>
      <c r="I15" s="13"/>
    </row>
    <row r="16" spans="1:9" ht="15" customHeight="1">
      <c r="A16" s="49">
        <v>13</v>
      </c>
      <c r="B16" s="14" t="s">
        <v>89</v>
      </c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24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24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orientation="landscape" paperSize="1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57</v>
      </c>
      <c r="D1" s="123"/>
      <c r="E1" s="123"/>
      <c r="F1" s="123"/>
      <c r="G1" s="31"/>
      <c r="H1" s="50" t="s">
        <v>148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72</v>
      </c>
      <c r="C4" s="14"/>
      <c r="D4" s="57"/>
      <c r="E4" s="59"/>
      <c r="F4" s="53"/>
      <c r="G4" s="53"/>
      <c r="H4" s="14"/>
      <c r="I4" s="13"/>
    </row>
    <row r="5" spans="1:9" ht="15" customHeight="1">
      <c r="A5" s="48">
        <v>2</v>
      </c>
      <c r="B5" s="14" t="s">
        <v>502</v>
      </c>
      <c r="C5" s="14"/>
      <c r="D5" s="57">
        <v>1</v>
      </c>
      <c r="E5" s="59" t="s">
        <v>33</v>
      </c>
      <c r="F5" s="53"/>
      <c r="G5" s="53">
        <v>30000</v>
      </c>
      <c r="H5" s="14"/>
      <c r="I5" s="13"/>
    </row>
    <row r="6" spans="1:9" ht="15" customHeight="1">
      <c r="A6" s="49">
        <v>3</v>
      </c>
      <c r="B6" s="14" t="s">
        <v>503</v>
      </c>
      <c r="C6" s="14" t="s">
        <v>504</v>
      </c>
      <c r="D6" s="57">
        <v>1</v>
      </c>
      <c r="E6" s="59" t="s">
        <v>33</v>
      </c>
      <c r="F6" s="53"/>
      <c r="G6" s="53">
        <v>6000</v>
      </c>
      <c r="H6" s="14"/>
      <c r="I6" s="13"/>
    </row>
    <row r="7" spans="1:9" ht="15" customHeight="1">
      <c r="A7" s="48">
        <v>4</v>
      </c>
      <c r="B7" s="14"/>
      <c r="C7" s="14"/>
      <c r="D7" s="57"/>
      <c r="E7" s="59"/>
      <c r="F7" s="53"/>
      <c r="G7" s="53"/>
      <c r="H7" s="14"/>
      <c r="I7" s="13"/>
    </row>
    <row r="8" spans="1:9" ht="15" customHeight="1">
      <c r="A8" s="49">
        <v>5</v>
      </c>
      <c r="B8" s="14"/>
      <c r="C8" s="14"/>
      <c r="D8" s="57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5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68" t="s">
        <v>512</v>
      </c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68" t="s">
        <v>513</v>
      </c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262</v>
      </c>
      <c r="C33" s="14"/>
      <c r="D33" s="57"/>
      <c r="E33" s="59"/>
      <c r="F33" s="53"/>
      <c r="G33" s="53">
        <f>SUM(G4:G32)</f>
        <v>36000</v>
      </c>
      <c r="H33" s="14"/>
      <c r="I33" s="13"/>
    </row>
    <row r="34" spans="2:9" ht="15" customHeight="1">
      <c r="B34" s="13"/>
      <c r="C34" s="13"/>
      <c r="D34" s="72"/>
      <c r="E34" s="13"/>
      <c r="F34" s="64"/>
      <c r="G34" s="13"/>
      <c r="H34" s="13"/>
      <c r="I34" s="13"/>
    </row>
    <row r="35" spans="2:9" ht="15" customHeight="1">
      <c r="B35" s="13"/>
      <c r="C35" s="13"/>
      <c r="D35" s="72"/>
      <c r="E35" s="13"/>
      <c r="F35" s="64"/>
      <c r="G35" s="13"/>
      <c r="H35" s="13"/>
      <c r="I35" s="13"/>
    </row>
    <row r="36" ht="15" customHeight="1">
      <c r="D36" s="73"/>
    </row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58</v>
      </c>
      <c r="D1" s="123"/>
      <c r="E1" s="123"/>
      <c r="F1" s="123"/>
      <c r="G1" s="31"/>
      <c r="H1" s="50" t="s">
        <v>149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/>
      <c r="C4" s="14"/>
      <c r="D4" s="57"/>
      <c r="E4" s="59"/>
      <c r="F4" s="53"/>
      <c r="G4" s="53"/>
      <c r="H4" s="14"/>
      <c r="I4" s="13"/>
    </row>
    <row r="5" spans="1:9" ht="15" customHeight="1">
      <c r="A5" s="48">
        <v>2</v>
      </c>
      <c r="B5" s="14"/>
      <c r="C5" s="14"/>
      <c r="D5" s="57"/>
      <c r="E5" s="59"/>
      <c r="F5" s="53"/>
      <c r="G5" s="53"/>
      <c r="H5" s="14"/>
      <c r="I5" s="13"/>
    </row>
    <row r="6" spans="1:9" ht="15" customHeight="1">
      <c r="A6" s="49">
        <v>3</v>
      </c>
      <c r="B6" s="14"/>
      <c r="C6" s="14"/>
      <c r="D6" s="57"/>
      <c r="E6" s="59"/>
      <c r="F6" s="53"/>
      <c r="G6" s="53"/>
      <c r="H6" s="14"/>
      <c r="I6" s="13"/>
    </row>
    <row r="7" spans="1:9" ht="15" customHeight="1">
      <c r="A7" s="48">
        <v>4</v>
      </c>
      <c r="B7" s="14"/>
      <c r="C7" s="14"/>
      <c r="D7" s="57"/>
      <c r="E7" s="59"/>
      <c r="F7" s="53"/>
      <c r="G7" s="53"/>
      <c r="H7" s="14"/>
      <c r="I7" s="13"/>
    </row>
    <row r="8" spans="1:9" ht="15" customHeight="1">
      <c r="A8" s="49">
        <v>5</v>
      </c>
      <c r="B8" s="14"/>
      <c r="C8" s="14"/>
      <c r="D8" s="57"/>
      <c r="E8" s="59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 t="s">
        <v>116</v>
      </c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116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116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 t="s">
        <v>116</v>
      </c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116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116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116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orientation="landscape" paperSize="1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59</v>
      </c>
      <c r="D1" s="123"/>
      <c r="E1" s="123"/>
      <c r="F1" s="123"/>
      <c r="G1" s="31"/>
      <c r="H1" s="50" t="s">
        <v>150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68</v>
      </c>
      <c r="C4" s="14" t="s">
        <v>108</v>
      </c>
      <c r="D4" s="57">
        <v>1</v>
      </c>
      <c r="E4" s="24" t="s">
        <v>33</v>
      </c>
      <c r="F4" s="53"/>
      <c r="G4" s="53">
        <v>135000</v>
      </c>
      <c r="H4" s="14"/>
      <c r="I4" s="13"/>
    </row>
    <row r="5" spans="1:9" ht="15" customHeight="1">
      <c r="A5" s="48">
        <v>2</v>
      </c>
      <c r="B5" s="14"/>
      <c r="C5" s="14"/>
      <c r="D5" s="57"/>
      <c r="E5" s="24"/>
      <c r="F5" s="53"/>
      <c r="G5" s="53"/>
      <c r="H5" s="14"/>
      <c r="I5" s="13"/>
    </row>
    <row r="6" spans="1:9" ht="15" customHeight="1">
      <c r="A6" s="49">
        <v>3</v>
      </c>
      <c r="B6" s="14" t="s">
        <v>111</v>
      </c>
      <c r="C6" s="14" t="s">
        <v>117</v>
      </c>
      <c r="D6" s="57">
        <v>1</v>
      </c>
      <c r="E6" s="24" t="s">
        <v>33</v>
      </c>
      <c r="F6" s="53"/>
      <c r="G6" s="53">
        <v>266000</v>
      </c>
      <c r="H6" s="14"/>
      <c r="I6" s="13"/>
    </row>
    <row r="7" spans="1:9" ht="15" customHeight="1">
      <c r="A7" s="48">
        <v>4</v>
      </c>
      <c r="B7" s="14"/>
      <c r="C7" s="14"/>
      <c r="D7" s="57"/>
      <c r="E7" s="24"/>
      <c r="F7" s="53"/>
      <c r="G7" s="53"/>
      <c r="H7" s="14"/>
      <c r="I7" s="13"/>
    </row>
    <row r="8" spans="1:9" ht="15" customHeight="1">
      <c r="A8" s="49">
        <v>5</v>
      </c>
      <c r="B8" s="14" t="s">
        <v>110</v>
      </c>
      <c r="C8" s="14"/>
      <c r="D8" s="57">
        <v>1</v>
      </c>
      <c r="E8" s="24" t="s">
        <v>33</v>
      </c>
      <c r="F8" s="53"/>
      <c r="G8" s="53">
        <v>22500</v>
      </c>
      <c r="H8" s="14"/>
      <c r="I8" s="13"/>
    </row>
    <row r="9" spans="1:9" ht="15" customHeight="1">
      <c r="A9" s="48">
        <v>6</v>
      </c>
      <c r="B9" s="14"/>
      <c r="C9" s="14"/>
      <c r="D9" s="57"/>
      <c r="E9" s="24"/>
      <c r="F9" s="53"/>
      <c r="G9" s="53"/>
      <c r="H9" s="14"/>
      <c r="I9" s="13"/>
    </row>
    <row r="10" spans="1:9" ht="15" customHeight="1">
      <c r="A10" s="49">
        <v>7</v>
      </c>
      <c r="B10" s="14" t="s">
        <v>109</v>
      </c>
      <c r="C10" s="14"/>
      <c r="D10" s="57">
        <v>1</v>
      </c>
      <c r="E10" s="24" t="s">
        <v>33</v>
      </c>
      <c r="F10" s="53"/>
      <c r="G10" s="53">
        <v>26000</v>
      </c>
      <c r="H10" s="14"/>
      <c r="I10" s="13"/>
    </row>
    <row r="11" spans="1:9" ht="15" customHeight="1">
      <c r="A11" s="48">
        <v>8</v>
      </c>
      <c r="B11" s="14"/>
      <c r="C11" s="14"/>
      <c r="D11" s="57"/>
      <c r="E11" s="24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24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24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24"/>
      <c r="F15" s="53"/>
      <c r="G15" s="53"/>
      <c r="H15" s="14"/>
      <c r="I15" s="13"/>
    </row>
    <row r="16" spans="1:9" ht="15" customHeight="1">
      <c r="A16" s="49">
        <v>13</v>
      </c>
      <c r="B16" s="14" t="s">
        <v>89</v>
      </c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14" t="s">
        <v>89</v>
      </c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 t="s">
        <v>89</v>
      </c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24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24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orientation="landscape" paperSize="1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67</v>
      </c>
      <c r="D1" s="123"/>
      <c r="E1" s="123"/>
      <c r="F1" s="123"/>
      <c r="G1" s="31"/>
      <c r="H1" s="50" t="s">
        <v>151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349</v>
      </c>
      <c r="C4" s="14"/>
      <c r="D4" s="57"/>
      <c r="E4" s="24"/>
      <c r="F4" s="53"/>
      <c r="G4" s="62"/>
      <c r="H4" s="14"/>
      <c r="I4" s="13"/>
    </row>
    <row r="5" spans="1:9" ht="15" customHeight="1">
      <c r="A5" s="48">
        <v>2</v>
      </c>
      <c r="B5" s="14" t="s">
        <v>505</v>
      </c>
      <c r="C5" s="14"/>
      <c r="D5" s="57">
        <v>1</v>
      </c>
      <c r="E5" s="24" t="s">
        <v>33</v>
      </c>
      <c r="F5" s="53"/>
      <c r="G5" s="53">
        <v>15000</v>
      </c>
      <c r="H5" s="14"/>
      <c r="I5" s="13"/>
    </row>
    <row r="6" spans="1:9" ht="15" customHeight="1">
      <c r="A6" s="49">
        <v>3</v>
      </c>
      <c r="B6" s="14" t="s">
        <v>350</v>
      </c>
      <c r="C6" s="14" t="s">
        <v>508</v>
      </c>
      <c r="D6" s="57">
        <v>1</v>
      </c>
      <c r="E6" s="24" t="s">
        <v>33</v>
      </c>
      <c r="F6" s="53"/>
      <c r="G6" s="53">
        <v>30000</v>
      </c>
      <c r="H6" s="14"/>
      <c r="I6" s="13"/>
    </row>
    <row r="7" spans="1:9" ht="15" customHeight="1">
      <c r="A7" s="48">
        <v>4</v>
      </c>
      <c r="B7" s="14" t="s">
        <v>506</v>
      </c>
      <c r="C7" s="14"/>
      <c r="D7" s="57">
        <v>1</v>
      </c>
      <c r="E7" s="24" t="s">
        <v>33</v>
      </c>
      <c r="F7" s="53"/>
      <c r="G7" s="53">
        <v>15000</v>
      </c>
      <c r="H7" s="14"/>
      <c r="I7" s="13"/>
    </row>
    <row r="8" spans="1:9" ht="15" customHeight="1">
      <c r="A8" s="49">
        <v>5</v>
      </c>
      <c r="B8" s="14" t="s">
        <v>507</v>
      </c>
      <c r="C8" s="14"/>
      <c r="D8" s="57">
        <v>1</v>
      </c>
      <c r="E8" s="24" t="s">
        <v>33</v>
      </c>
      <c r="F8" s="53"/>
      <c r="G8" s="53">
        <v>30000</v>
      </c>
      <c r="H8" s="14"/>
      <c r="I8" s="13"/>
    </row>
    <row r="9" spans="1:9" ht="15" customHeight="1">
      <c r="A9" s="48">
        <v>6</v>
      </c>
      <c r="B9" s="14" t="s">
        <v>351</v>
      </c>
      <c r="C9" s="14"/>
      <c r="D9" s="57">
        <v>1</v>
      </c>
      <c r="E9" s="24" t="s">
        <v>33</v>
      </c>
      <c r="F9" s="53"/>
      <c r="G9" s="53">
        <v>5000</v>
      </c>
      <c r="H9" s="14"/>
      <c r="I9" s="13"/>
    </row>
    <row r="10" spans="1:9" ht="15" customHeight="1">
      <c r="A10" s="49">
        <v>7</v>
      </c>
      <c r="B10" s="14"/>
      <c r="C10" s="14"/>
      <c r="D10" s="57"/>
      <c r="E10" s="24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24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24"/>
      <c r="F12" s="53"/>
      <c r="G12" s="53"/>
      <c r="H12" s="14"/>
      <c r="I12" s="13"/>
    </row>
    <row r="13" spans="1:9" ht="15" customHeight="1">
      <c r="A13" s="48">
        <v>10</v>
      </c>
      <c r="B13" s="68"/>
      <c r="C13" s="14"/>
      <c r="D13" s="57"/>
      <c r="E13" s="24"/>
      <c r="F13" s="53"/>
      <c r="G13" s="53"/>
      <c r="H13" s="14"/>
      <c r="I13" s="13"/>
    </row>
    <row r="14" spans="1:9" ht="15" customHeight="1">
      <c r="A14" s="49">
        <v>11</v>
      </c>
      <c r="B14" s="68"/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24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/>
      <c r="C19" s="14"/>
      <c r="D19" s="57"/>
      <c r="E19" s="24"/>
      <c r="F19" s="53"/>
      <c r="G19" s="53"/>
      <c r="H19" s="14"/>
      <c r="I19" s="13"/>
    </row>
    <row r="20" spans="1:9" ht="15" customHeight="1">
      <c r="A20" s="49">
        <v>17</v>
      </c>
      <c r="B20" s="14"/>
      <c r="C20" s="14"/>
      <c r="D20" s="57"/>
      <c r="E20" s="24"/>
      <c r="F20" s="53"/>
      <c r="G20" s="53"/>
      <c r="H20" s="14"/>
      <c r="I20" s="13"/>
    </row>
    <row r="21" spans="1:9" ht="15" customHeight="1">
      <c r="A21" s="48">
        <v>18</v>
      </c>
      <c r="B21" s="14"/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>
        <f>SUM(G4:G32)</f>
        <v>95000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J33" sqref="J33"/>
    </sheetView>
  </sheetViews>
  <sheetFormatPr defaultColWidth="9.00390625" defaultRowHeight="13.5"/>
  <cols>
    <col min="1" max="1" width="5.625" style="17" customWidth="1"/>
    <col min="2" max="2" width="24.625" style="0" customWidth="1"/>
    <col min="3" max="3" width="25.625" style="0" customWidth="1"/>
    <col min="4" max="4" width="8.625" style="30" customWidth="1"/>
    <col min="5" max="5" width="5.625" style="22" customWidth="1"/>
    <col min="6" max="6" width="8.625" style="0" customWidth="1"/>
    <col min="7" max="7" width="12.625" style="34" customWidth="1"/>
    <col min="8" max="8" width="25.625" style="0" customWidth="1"/>
  </cols>
  <sheetData>
    <row r="1" spans="1:7" s="3" customFormat="1" ht="25.5" customHeight="1">
      <c r="A1" s="26"/>
      <c r="C1" s="123" t="s">
        <v>97</v>
      </c>
      <c r="D1" s="123"/>
      <c r="E1" s="123"/>
      <c r="F1" s="123"/>
      <c r="G1" s="31"/>
    </row>
    <row r="2" spans="1:7" s="3" customFormat="1" ht="4.5" customHeight="1">
      <c r="A2" s="26"/>
      <c r="D2" s="23"/>
      <c r="E2" s="27"/>
      <c r="G2" s="31"/>
    </row>
    <row r="3" spans="1:16" s="12" customFormat="1" ht="15" customHeight="1">
      <c r="A3" s="48" t="s">
        <v>22</v>
      </c>
      <c r="B3" s="58" t="s">
        <v>16</v>
      </c>
      <c r="C3" s="58" t="s">
        <v>17</v>
      </c>
      <c r="D3" s="58" t="s">
        <v>18</v>
      </c>
      <c r="E3" s="58" t="s">
        <v>15</v>
      </c>
      <c r="F3" s="58" t="s">
        <v>19</v>
      </c>
      <c r="G3" s="58" t="s">
        <v>20</v>
      </c>
      <c r="H3" s="58" t="s">
        <v>21</v>
      </c>
      <c r="P3" s="87"/>
    </row>
    <row r="4" spans="1:18" s="12" customFormat="1" ht="15" customHeight="1">
      <c r="A4" s="49">
        <v>1</v>
      </c>
      <c r="B4" s="14" t="s">
        <v>118</v>
      </c>
      <c r="C4" s="14"/>
      <c r="D4" s="24">
        <v>1</v>
      </c>
      <c r="E4" s="18" t="s">
        <v>33</v>
      </c>
      <c r="F4" s="14"/>
      <c r="G4" s="53">
        <f>'仮'!G33</f>
        <v>142200</v>
      </c>
      <c r="H4" s="14"/>
      <c r="I4" s="13"/>
      <c r="N4" t="s">
        <v>200</v>
      </c>
      <c r="O4" s="89" t="s">
        <v>268</v>
      </c>
      <c r="P4" s="12">
        <v>10</v>
      </c>
      <c r="Q4" s="12">
        <v>1.1</v>
      </c>
      <c r="R4" s="12">
        <f>P4*Q4</f>
        <v>11</v>
      </c>
    </row>
    <row r="5" spans="1:18" s="12" customFormat="1" ht="15" customHeight="1">
      <c r="A5" s="48">
        <v>2</v>
      </c>
      <c r="B5" s="14" t="s">
        <v>119</v>
      </c>
      <c r="C5" s="14"/>
      <c r="D5" s="24">
        <v>1</v>
      </c>
      <c r="E5" s="18" t="s">
        <v>33</v>
      </c>
      <c r="F5" s="14"/>
      <c r="G5" s="53"/>
      <c r="H5" s="14"/>
      <c r="I5" s="13"/>
      <c r="N5" t="s">
        <v>269</v>
      </c>
      <c r="O5" t="s">
        <v>304</v>
      </c>
      <c r="P5" s="12">
        <v>13</v>
      </c>
      <c r="Q5" s="12">
        <v>1.1</v>
      </c>
      <c r="R5" s="12">
        <f>P5*Q5</f>
        <v>14.3</v>
      </c>
    </row>
    <row r="6" spans="1:18" s="12" customFormat="1" ht="15" customHeight="1">
      <c r="A6" s="49">
        <v>3</v>
      </c>
      <c r="B6" s="14" t="s">
        <v>120</v>
      </c>
      <c r="C6" s="14"/>
      <c r="D6" s="24">
        <v>1</v>
      </c>
      <c r="E6" s="18" t="s">
        <v>33</v>
      </c>
      <c r="F6" s="14"/>
      <c r="G6" s="53">
        <f>'木'!G33</f>
        <v>792800</v>
      </c>
      <c r="H6" s="14"/>
      <c r="I6" s="13"/>
      <c r="N6" t="s">
        <v>201</v>
      </c>
      <c r="O6" t="s">
        <v>203</v>
      </c>
      <c r="P6">
        <v>10</v>
      </c>
      <c r="Q6">
        <v>1.1</v>
      </c>
      <c r="R6">
        <f>P6*Q6</f>
        <v>11</v>
      </c>
    </row>
    <row r="7" spans="1:15" s="12" customFormat="1" ht="15" customHeight="1">
      <c r="A7" s="48">
        <v>4</v>
      </c>
      <c r="B7" s="14" t="s">
        <v>121</v>
      </c>
      <c r="C7" s="14"/>
      <c r="D7" s="24">
        <v>1</v>
      </c>
      <c r="E7" s="18" t="s">
        <v>33</v>
      </c>
      <c r="F7" s="14"/>
      <c r="G7" s="53"/>
      <c r="H7" s="14"/>
      <c r="I7" s="13"/>
      <c r="N7" t="s">
        <v>202</v>
      </c>
      <c r="O7" t="s">
        <v>205</v>
      </c>
    </row>
    <row r="8" spans="1:18" s="12" customFormat="1" ht="15" customHeight="1">
      <c r="A8" s="49">
        <v>5</v>
      </c>
      <c r="B8" s="14" t="s">
        <v>122</v>
      </c>
      <c r="C8" s="14"/>
      <c r="D8" s="24">
        <v>1</v>
      </c>
      <c r="E8" s="18" t="s">
        <v>33</v>
      </c>
      <c r="F8" s="14"/>
      <c r="G8" s="53">
        <f>'外'!G33</f>
        <v>333000</v>
      </c>
      <c r="H8" s="14"/>
      <c r="I8" s="13"/>
      <c r="N8" t="s">
        <v>217</v>
      </c>
      <c r="O8" t="s">
        <v>206</v>
      </c>
      <c r="P8" s="87">
        <v>7</v>
      </c>
      <c r="Q8" s="87">
        <v>1.1</v>
      </c>
      <c r="R8" s="87">
        <f>P8*Q8</f>
        <v>7.700000000000001</v>
      </c>
    </row>
    <row r="9" spans="1:9" s="12" customFormat="1" ht="15" customHeight="1">
      <c r="A9" s="48">
        <v>6</v>
      </c>
      <c r="B9" s="14" t="s">
        <v>123</v>
      </c>
      <c r="C9" s="14"/>
      <c r="D9" s="24">
        <v>1</v>
      </c>
      <c r="E9" s="18" t="s">
        <v>33</v>
      </c>
      <c r="F9" s="14"/>
      <c r="G9" s="53"/>
      <c r="H9" s="14"/>
      <c r="I9" s="13"/>
    </row>
    <row r="10" spans="1:18" s="12" customFormat="1" ht="15" customHeight="1">
      <c r="A10" s="49">
        <v>7</v>
      </c>
      <c r="B10" s="14" t="s">
        <v>124</v>
      </c>
      <c r="C10" s="14"/>
      <c r="D10" s="24">
        <v>1</v>
      </c>
      <c r="E10" s="18" t="s">
        <v>33</v>
      </c>
      <c r="F10" s="14"/>
      <c r="G10" s="53"/>
      <c r="H10" s="14"/>
      <c r="I10" s="13"/>
      <c r="N10" s="87" t="s">
        <v>292</v>
      </c>
      <c r="O10" s="87" t="s">
        <v>293</v>
      </c>
      <c r="P10" s="87"/>
      <c r="Q10" s="87">
        <v>1.1</v>
      </c>
      <c r="R10" s="12">
        <f>P10*Q10</f>
        <v>0</v>
      </c>
    </row>
    <row r="11" spans="1:18" s="12" customFormat="1" ht="15" customHeight="1">
      <c r="A11" s="48">
        <v>8</v>
      </c>
      <c r="B11" s="14" t="s">
        <v>125</v>
      </c>
      <c r="C11" s="14"/>
      <c r="D11" s="24">
        <v>1</v>
      </c>
      <c r="E11" s="18" t="s">
        <v>33</v>
      </c>
      <c r="F11" s="14"/>
      <c r="G11" s="53"/>
      <c r="H11" s="14"/>
      <c r="I11" s="13"/>
      <c r="N11" s="87" t="s">
        <v>120</v>
      </c>
      <c r="O11" s="87" t="s">
        <v>215</v>
      </c>
      <c r="P11" s="87">
        <v>50</v>
      </c>
      <c r="Q11" s="12">
        <v>1.1</v>
      </c>
      <c r="R11" s="12">
        <f>P11*Q11</f>
        <v>55.00000000000001</v>
      </c>
    </row>
    <row r="12" spans="1:18" s="12" customFormat="1" ht="15" customHeight="1">
      <c r="A12" s="48">
        <v>9</v>
      </c>
      <c r="B12" s="14" t="s">
        <v>126</v>
      </c>
      <c r="C12" s="14"/>
      <c r="D12" s="24">
        <v>1</v>
      </c>
      <c r="E12" s="18" t="s">
        <v>33</v>
      </c>
      <c r="F12" s="14"/>
      <c r="G12" s="53">
        <f>'金建'!G33</f>
        <v>123100</v>
      </c>
      <c r="H12" s="14"/>
      <c r="I12" s="13"/>
      <c r="N12" t="s">
        <v>207</v>
      </c>
      <c r="O12" t="s">
        <v>305</v>
      </c>
      <c r="P12" s="12">
        <v>8.2</v>
      </c>
      <c r="Q12" s="12">
        <v>1.1</v>
      </c>
      <c r="R12" s="12">
        <f>P12*Q12</f>
        <v>9.02</v>
      </c>
    </row>
    <row r="13" spans="1:18" s="12" customFormat="1" ht="15" customHeight="1">
      <c r="A13" s="49">
        <v>10</v>
      </c>
      <c r="B13" s="14" t="s">
        <v>127</v>
      </c>
      <c r="C13" s="14"/>
      <c r="D13" s="24">
        <v>1</v>
      </c>
      <c r="E13" s="18" t="s">
        <v>33</v>
      </c>
      <c r="F13" s="14"/>
      <c r="G13" s="53">
        <f>'木建'!G33</f>
        <v>611600</v>
      </c>
      <c r="H13" s="14"/>
      <c r="I13" s="13"/>
      <c r="N13" s="87" t="s">
        <v>272</v>
      </c>
      <c r="O13" s="87" t="s">
        <v>273</v>
      </c>
      <c r="P13" s="87">
        <v>55</v>
      </c>
      <c r="Q13" s="87">
        <v>1.1</v>
      </c>
      <c r="R13" s="12">
        <f>P13*Q13</f>
        <v>60.50000000000001</v>
      </c>
    </row>
    <row r="14" spans="1:9" s="12" customFormat="1" ht="15" customHeight="1">
      <c r="A14" s="48">
        <v>11</v>
      </c>
      <c r="B14" s="14" t="s">
        <v>166</v>
      </c>
      <c r="C14" s="14"/>
      <c r="D14" s="24">
        <v>1</v>
      </c>
      <c r="E14" s="18" t="s">
        <v>33</v>
      </c>
      <c r="F14" s="14"/>
      <c r="G14" s="53"/>
      <c r="H14" s="14"/>
      <c r="I14" s="13"/>
    </row>
    <row r="15" spans="1:18" s="12" customFormat="1" ht="15" customHeight="1">
      <c r="A15" s="49">
        <v>12</v>
      </c>
      <c r="B15" s="14" t="s">
        <v>128</v>
      </c>
      <c r="C15" s="14"/>
      <c r="D15" s="24">
        <v>1</v>
      </c>
      <c r="E15" s="18" t="s">
        <v>33</v>
      </c>
      <c r="F15" s="14"/>
      <c r="G15" s="53"/>
      <c r="H15" s="14"/>
      <c r="I15" s="13"/>
      <c r="N15" t="s">
        <v>208</v>
      </c>
      <c r="O15" t="s">
        <v>209</v>
      </c>
      <c r="P15" s="87">
        <v>10</v>
      </c>
      <c r="Q15" s="12">
        <v>1.1</v>
      </c>
      <c r="R15" s="12">
        <f aca="true" t="shared" si="0" ref="R15:R23">P15*Q15</f>
        <v>11</v>
      </c>
    </row>
    <row r="16" spans="1:18" s="12" customFormat="1" ht="15" customHeight="1">
      <c r="A16" s="49">
        <v>13</v>
      </c>
      <c r="B16" s="14" t="s">
        <v>34</v>
      </c>
      <c r="C16" s="14"/>
      <c r="D16" s="24">
        <v>1</v>
      </c>
      <c r="E16" s="18" t="s">
        <v>33</v>
      </c>
      <c r="F16" s="14"/>
      <c r="G16" s="53">
        <f>'内'!G33</f>
        <v>273200</v>
      </c>
      <c r="H16" s="14"/>
      <c r="I16" s="13"/>
      <c r="J16" s="12">
        <v>8000</v>
      </c>
      <c r="K16" s="12">
        <v>3</v>
      </c>
      <c r="L16" s="12">
        <f>J16*K16</f>
        <v>24000</v>
      </c>
      <c r="N16" t="s">
        <v>210</v>
      </c>
      <c r="O16" t="s">
        <v>211</v>
      </c>
      <c r="P16" s="12">
        <v>8.8</v>
      </c>
      <c r="Q16" s="12">
        <v>1.1</v>
      </c>
      <c r="R16" s="12">
        <f t="shared" si="0"/>
        <v>9.680000000000001</v>
      </c>
    </row>
    <row r="17" spans="1:18" s="12" customFormat="1" ht="15" customHeight="1">
      <c r="A17" s="48">
        <v>14</v>
      </c>
      <c r="B17" s="14" t="s">
        <v>129</v>
      </c>
      <c r="C17" s="14"/>
      <c r="D17" s="24">
        <v>1</v>
      </c>
      <c r="E17" s="18" t="s">
        <v>33</v>
      </c>
      <c r="F17" s="14"/>
      <c r="G17" s="53">
        <f>'雑'!G33</f>
        <v>90200</v>
      </c>
      <c r="H17" s="14"/>
      <c r="I17" s="13"/>
      <c r="J17" s="12">
        <v>17800</v>
      </c>
      <c r="K17" s="12">
        <v>1</v>
      </c>
      <c r="L17" s="12">
        <f>J17*K17</f>
        <v>17800</v>
      </c>
      <c r="O17" t="s">
        <v>204</v>
      </c>
      <c r="P17" s="87">
        <v>19</v>
      </c>
      <c r="Q17" s="87">
        <v>1.1</v>
      </c>
      <c r="R17" s="12">
        <f t="shared" si="0"/>
        <v>20.900000000000002</v>
      </c>
    </row>
    <row r="18" spans="1:18" s="12" customFormat="1" ht="15" customHeight="1">
      <c r="A18" s="48">
        <v>15</v>
      </c>
      <c r="B18" s="14" t="s">
        <v>35</v>
      </c>
      <c r="C18" s="14"/>
      <c r="D18" s="24">
        <v>1</v>
      </c>
      <c r="E18" s="18" t="s">
        <v>33</v>
      </c>
      <c r="F18" s="14"/>
      <c r="G18" s="53"/>
      <c r="H18" s="14"/>
      <c r="I18" s="13"/>
      <c r="L18" s="12">
        <f>SUM(L16:L17)</f>
        <v>41800</v>
      </c>
      <c r="N18" t="s">
        <v>270</v>
      </c>
      <c r="O18" t="s">
        <v>271</v>
      </c>
      <c r="P18" s="87">
        <v>1</v>
      </c>
      <c r="Q18" s="87">
        <v>1.1</v>
      </c>
      <c r="R18" s="12">
        <f t="shared" si="0"/>
        <v>1.1</v>
      </c>
    </row>
    <row r="19" spans="1:18" s="12" customFormat="1" ht="15" customHeight="1">
      <c r="A19" s="49">
        <v>16</v>
      </c>
      <c r="B19" s="14" t="s">
        <v>36</v>
      </c>
      <c r="C19" s="14"/>
      <c r="D19" s="24">
        <v>1</v>
      </c>
      <c r="E19" s="18" t="s">
        <v>33</v>
      </c>
      <c r="F19" s="14"/>
      <c r="G19" s="53">
        <f>'電'!G33</f>
        <v>90000</v>
      </c>
      <c r="H19" s="14"/>
      <c r="I19" s="13"/>
      <c r="N19" t="s">
        <v>212</v>
      </c>
      <c r="O19" t="s">
        <v>213</v>
      </c>
      <c r="P19" s="87">
        <v>7.5</v>
      </c>
      <c r="Q19" s="87">
        <v>1.1</v>
      </c>
      <c r="R19" s="87">
        <f t="shared" si="0"/>
        <v>8.25</v>
      </c>
    </row>
    <row r="20" spans="1:18" s="12" customFormat="1" ht="15" customHeight="1">
      <c r="A20" s="49">
        <v>17</v>
      </c>
      <c r="B20" s="14" t="s">
        <v>130</v>
      </c>
      <c r="C20" s="14"/>
      <c r="D20" s="24">
        <v>1</v>
      </c>
      <c r="E20" s="18" t="s">
        <v>33</v>
      </c>
      <c r="F20" s="14"/>
      <c r="G20" s="53"/>
      <c r="H20" s="14"/>
      <c r="I20" s="13"/>
      <c r="N20" t="s">
        <v>214</v>
      </c>
      <c r="O20" t="s">
        <v>274</v>
      </c>
      <c r="P20" s="87"/>
      <c r="Q20" s="87">
        <v>1.1</v>
      </c>
      <c r="R20" s="12">
        <f t="shared" si="0"/>
        <v>0</v>
      </c>
    </row>
    <row r="21" spans="1:18" s="12" customFormat="1" ht="15" customHeight="1">
      <c r="A21" s="48">
        <v>18</v>
      </c>
      <c r="B21" s="14" t="s">
        <v>37</v>
      </c>
      <c r="C21" s="14"/>
      <c r="D21" s="24">
        <v>1</v>
      </c>
      <c r="E21" s="18" t="s">
        <v>33</v>
      </c>
      <c r="F21" s="14"/>
      <c r="G21" s="53">
        <v>77100</v>
      </c>
      <c r="H21" s="14"/>
      <c r="I21" s="13"/>
      <c r="J21" s="78">
        <v>0.03</v>
      </c>
      <c r="K21" s="12">
        <v>257</v>
      </c>
      <c r="L21" s="12">
        <v>0.03</v>
      </c>
      <c r="M21" s="12">
        <f>K21*L21</f>
        <v>7.71</v>
      </c>
      <c r="O21" t="s">
        <v>281</v>
      </c>
      <c r="P21" s="87"/>
      <c r="Q21" s="87">
        <v>1.1</v>
      </c>
      <c r="R21" s="87">
        <f t="shared" si="0"/>
        <v>0</v>
      </c>
    </row>
    <row r="22" spans="1:18" s="12" customFormat="1" ht="15" customHeight="1">
      <c r="A22" s="48">
        <v>19</v>
      </c>
      <c r="B22" s="14" t="s">
        <v>38</v>
      </c>
      <c r="C22" s="14"/>
      <c r="D22" s="24">
        <v>1</v>
      </c>
      <c r="E22" s="18" t="s">
        <v>33</v>
      </c>
      <c r="F22" s="14"/>
      <c r="G22" s="53">
        <f>'空'!G33</f>
        <v>36000</v>
      </c>
      <c r="H22" s="14"/>
      <c r="I22" s="13"/>
      <c r="N22" s="87" t="s">
        <v>218</v>
      </c>
      <c r="P22" s="87"/>
      <c r="Q22" s="87">
        <v>1.1</v>
      </c>
      <c r="R22" s="87">
        <f t="shared" si="0"/>
        <v>0</v>
      </c>
    </row>
    <row r="23" spans="1:18" s="12" customFormat="1" ht="15" customHeight="1">
      <c r="A23" s="48">
        <v>20</v>
      </c>
      <c r="B23" s="14" t="s">
        <v>39</v>
      </c>
      <c r="C23" s="14"/>
      <c r="D23" s="24">
        <v>1</v>
      </c>
      <c r="E23" s="18" t="s">
        <v>33</v>
      </c>
      <c r="F23" s="14"/>
      <c r="G23" s="53"/>
      <c r="H23" s="14"/>
      <c r="I23" s="13"/>
      <c r="N23" s="87" t="s">
        <v>275</v>
      </c>
      <c r="O23" s="87" t="s">
        <v>276</v>
      </c>
      <c r="P23" s="87">
        <v>3</v>
      </c>
      <c r="Q23" s="87">
        <v>1.1</v>
      </c>
      <c r="R23" s="87">
        <f t="shared" si="0"/>
        <v>3.3000000000000003</v>
      </c>
    </row>
    <row r="24" spans="1:9" s="12" customFormat="1" ht="15" customHeight="1">
      <c r="A24" s="48">
        <v>21</v>
      </c>
      <c r="B24" s="14" t="s">
        <v>40</v>
      </c>
      <c r="C24" s="14"/>
      <c r="D24" s="24">
        <v>1</v>
      </c>
      <c r="E24" s="18" t="s">
        <v>33</v>
      </c>
      <c r="F24" s="14"/>
      <c r="G24" s="53"/>
      <c r="H24" s="14"/>
      <c r="I24" s="13"/>
    </row>
    <row r="25" spans="1:18" s="25" customFormat="1" ht="15" customHeight="1">
      <c r="A25" s="48">
        <v>22</v>
      </c>
      <c r="B25" s="14" t="s">
        <v>66</v>
      </c>
      <c r="C25" s="14"/>
      <c r="D25" s="24">
        <v>1</v>
      </c>
      <c r="E25" s="18" t="s">
        <v>33</v>
      </c>
      <c r="F25" s="14"/>
      <c r="G25" s="53">
        <f>'附'!G33</f>
        <v>95000</v>
      </c>
      <c r="H25" s="14"/>
      <c r="I25" s="65"/>
      <c r="N25" s="44" t="s">
        <v>216</v>
      </c>
      <c r="O25" s="44" t="s">
        <v>291</v>
      </c>
      <c r="P25" s="25">
        <v>8</v>
      </c>
      <c r="Q25" s="25">
        <v>1.1</v>
      </c>
      <c r="R25" s="25">
        <f>P25*Q25</f>
        <v>8.8</v>
      </c>
    </row>
    <row r="26" spans="1:9" s="25" customFormat="1" ht="15" customHeight="1">
      <c r="A26" s="48">
        <v>23</v>
      </c>
      <c r="B26" s="14"/>
      <c r="C26" s="14"/>
      <c r="D26" s="24"/>
      <c r="E26" s="18"/>
      <c r="F26" s="14"/>
      <c r="G26" s="53"/>
      <c r="H26" s="14"/>
      <c r="I26" s="65"/>
    </row>
    <row r="27" spans="1:9" s="25" customFormat="1" ht="15" customHeight="1">
      <c r="A27" s="48"/>
      <c r="B27" s="14"/>
      <c r="C27" s="14"/>
      <c r="D27" s="24"/>
      <c r="E27" s="18"/>
      <c r="F27" s="14"/>
      <c r="G27" s="53"/>
      <c r="H27" s="14"/>
      <c r="I27" s="65"/>
    </row>
    <row r="28" spans="1:9" s="25" customFormat="1" ht="15" customHeight="1">
      <c r="A28" s="48"/>
      <c r="B28" s="19"/>
      <c r="C28" s="14"/>
      <c r="D28" s="24"/>
      <c r="E28" s="18"/>
      <c r="F28" s="14"/>
      <c r="G28" s="53"/>
      <c r="H28" s="14"/>
      <c r="I28" s="65"/>
    </row>
    <row r="29" spans="1:9" s="25" customFormat="1" ht="15" customHeight="1">
      <c r="A29" s="48"/>
      <c r="B29" s="52" t="s">
        <v>307</v>
      </c>
      <c r="C29" s="14"/>
      <c r="D29" s="24"/>
      <c r="E29" s="18"/>
      <c r="F29" s="14"/>
      <c r="G29" s="53">
        <f>SUM(G4:G28)</f>
        <v>2664200</v>
      </c>
      <c r="H29" s="14"/>
      <c r="I29" s="65"/>
    </row>
    <row r="30" spans="1:13" s="25" customFormat="1" ht="15" customHeight="1">
      <c r="A30" s="48"/>
      <c r="B30" s="51" t="s">
        <v>306</v>
      </c>
      <c r="C30" s="14"/>
      <c r="D30" s="24"/>
      <c r="E30" s="18"/>
      <c r="F30" s="14"/>
      <c r="G30" s="93">
        <v>-64200</v>
      </c>
      <c r="H30" s="14"/>
      <c r="I30" s="65"/>
      <c r="J30" s="79">
        <v>0.07</v>
      </c>
      <c r="K30" s="25">
        <v>222</v>
      </c>
      <c r="L30" s="25">
        <v>0.07</v>
      </c>
      <c r="M30" s="25">
        <f>K30*L30</f>
        <v>15.540000000000001</v>
      </c>
    </row>
    <row r="31" spans="1:15" s="25" customFormat="1" ht="15" customHeight="1">
      <c r="A31" s="48"/>
      <c r="B31" s="14" t="s">
        <v>73</v>
      </c>
      <c r="C31" s="14"/>
      <c r="D31" s="24"/>
      <c r="E31" s="18"/>
      <c r="F31" s="14"/>
      <c r="G31" s="53">
        <f>G29+G30</f>
        <v>2600000</v>
      </c>
      <c r="H31" s="14"/>
      <c r="I31" s="65"/>
      <c r="O31" s="91"/>
    </row>
    <row r="32" spans="1:15" s="25" customFormat="1" ht="15" customHeight="1">
      <c r="A32" s="48"/>
      <c r="B32" s="14" t="s">
        <v>75</v>
      </c>
      <c r="C32" s="14"/>
      <c r="D32" s="24"/>
      <c r="E32" s="18"/>
      <c r="F32" s="14"/>
      <c r="G32" s="53">
        <f>G31*0.1</f>
        <v>260000</v>
      </c>
      <c r="H32" s="69"/>
      <c r="I32" s="65"/>
      <c r="O32" s="91"/>
    </row>
    <row r="33" spans="1:18" s="12" customFormat="1" ht="15" customHeight="1">
      <c r="A33" s="48"/>
      <c r="B33" s="14" t="s">
        <v>83</v>
      </c>
      <c r="C33" s="14"/>
      <c r="D33" s="24"/>
      <c r="E33" s="18"/>
      <c r="F33" s="14"/>
      <c r="G33" s="53">
        <f>G31+G32</f>
        <v>2860000</v>
      </c>
      <c r="H33" s="68"/>
      <c r="I33" s="13"/>
      <c r="O33" s="87"/>
      <c r="P33" s="12">
        <f>SUM(P4:P32)</f>
        <v>210.5</v>
      </c>
      <c r="R33" s="12">
        <f>SUM(R4:R32)</f>
        <v>231.55000000000004</v>
      </c>
    </row>
    <row r="34" spans="1:9" s="12" customFormat="1" ht="15" customHeight="1">
      <c r="A34" s="15"/>
      <c r="B34" s="13"/>
      <c r="C34" s="13"/>
      <c r="D34" s="28"/>
      <c r="E34" s="20"/>
      <c r="F34" s="13"/>
      <c r="G34" s="32"/>
      <c r="H34" s="13"/>
      <c r="I34" s="13"/>
    </row>
    <row r="35" spans="1:9" s="12" customFormat="1" ht="15" customHeight="1">
      <c r="A35" s="15"/>
      <c r="B35" s="13"/>
      <c r="C35" s="13"/>
      <c r="D35" s="28"/>
      <c r="E35" s="20"/>
      <c r="F35" s="13"/>
      <c r="G35" s="32"/>
      <c r="H35" s="13"/>
      <c r="I35" s="13"/>
    </row>
    <row r="36" spans="1:8" s="12" customFormat="1" ht="15" customHeight="1">
      <c r="A36" s="15"/>
      <c r="B36" s="13"/>
      <c r="C36" s="13"/>
      <c r="D36" s="28"/>
      <c r="E36" s="20"/>
      <c r="F36" s="13"/>
      <c r="G36" s="32"/>
      <c r="H36" s="13"/>
    </row>
    <row r="37" spans="1:8" s="12" customFormat="1" ht="15" customHeight="1">
      <c r="A37" s="15"/>
      <c r="B37" s="13"/>
      <c r="C37" s="13"/>
      <c r="D37" s="28"/>
      <c r="E37" s="20"/>
      <c r="F37" s="13"/>
      <c r="G37" s="32"/>
      <c r="H37" s="13"/>
    </row>
    <row r="38" spans="1:8" s="12" customFormat="1" ht="18" customHeight="1">
      <c r="A38" s="15"/>
      <c r="B38" s="13"/>
      <c r="C38" s="13"/>
      <c r="D38" s="28"/>
      <c r="E38" s="20"/>
      <c r="F38" s="13"/>
      <c r="G38" s="32"/>
      <c r="H38" s="13"/>
    </row>
    <row r="39" spans="1:8" s="12" customFormat="1" ht="18" customHeight="1">
      <c r="A39" s="15"/>
      <c r="B39" s="13"/>
      <c r="C39" s="13"/>
      <c r="D39" s="28"/>
      <c r="E39" s="20"/>
      <c r="F39" s="13"/>
      <c r="G39" s="32"/>
      <c r="H39" s="13"/>
    </row>
    <row r="40" spans="1:8" s="12" customFormat="1" ht="18" customHeight="1">
      <c r="A40" s="15"/>
      <c r="B40" s="13"/>
      <c r="C40" s="13"/>
      <c r="D40" s="28"/>
      <c r="E40" s="20"/>
      <c r="F40" s="13"/>
      <c r="G40" s="32"/>
      <c r="H40" s="13"/>
    </row>
    <row r="41" spans="1:8" s="12" customFormat="1" ht="18" customHeight="1">
      <c r="A41" s="15"/>
      <c r="B41" s="13"/>
      <c r="C41" s="13"/>
      <c r="D41" s="28"/>
      <c r="E41" s="20"/>
      <c r="F41" s="13"/>
      <c r="G41" s="32"/>
      <c r="H41" s="13"/>
    </row>
    <row r="42" spans="1:8" s="12" customFormat="1" ht="18" customHeight="1">
      <c r="A42" s="15"/>
      <c r="B42" s="13"/>
      <c r="C42" s="13"/>
      <c r="D42" s="28"/>
      <c r="E42" s="20"/>
      <c r="F42" s="13"/>
      <c r="G42" s="32"/>
      <c r="H42" s="13"/>
    </row>
    <row r="43" spans="1:8" s="12" customFormat="1" ht="18" customHeight="1">
      <c r="A43" s="15"/>
      <c r="B43" s="13"/>
      <c r="C43" s="13"/>
      <c r="D43" s="28"/>
      <c r="E43" s="20"/>
      <c r="F43" s="13"/>
      <c r="G43" s="32"/>
      <c r="H43" s="13"/>
    </row>
    <row r="44" spans="1:8" s="12" customFormat="1" ht="18" customHeight="1">
      <c r="A44" s="15"/>
      <c r="B44" s="13"/>
      <c r="C44" s="13"/>
      <c r="D44" s="28"/>
      <c r="E44" s="20"/>
      <c r="F44" s="13"/>
      <c r="G44" s="32"/>
      <c r="H44" s="13"/>
    </row>
    <row r="45" spans="1:8" s="12" customFormat="1" ht="18" customHeight="1">
      <c r="A45" s="15"/>
      <c r="B45" s="13"/>
      <c r="C45" s="13"/>
      <c r="D45" s="28"/>
      <c r="E45" s="20"/>
      <c r="F45" s="13"/>
      <c r="G45" s="32"/>
      <c r="H45" s="13"/>
    </row>
    <row r="46" spans="1:8" s="12" customFormat="1" ht="18" customHeight="1">
      <c r="A46" s="15"/>
      <c r="B46" s="13"/>
      <c r="C46" s="13"/>
      <c r="D46" s="28"/>
      <c r="E46" s="20"/>
      <c r="F46" s="13"/>
      <c r="G46" s="32"/>
      <c r="H46" s="13"/>
    </row>
    <row r="47" spans="1:8" s="12" customFormat="1" ht="18" customHeight="1">
      <c r="A47" s="15"/>
      <c r="B47" s="13"/>
      <c r="C47" s="13"/>
      <c r="D47" s="28"/>
      <c r="E47" s="20"/>
      <c r="F47" s="13"/>
      <c r="G47" s="32"/>
      <c r="H47" s="13"/>
    </row>
    <row r="48" spans="1:8" s="12" customFormat="1" ht="18" customHeight="1">
      <c r="A48" s="15"/>
      <c r="B48" s="13"/>
      <c r="C48" s="13"/>
      <c r="D48" s="28"/>
      <c r="E48" s="20"/>
      <c r="F48" s="13"/>
      <c r="G48" s="32"/>
      <c r="H48" s="13"/>
    </row>
    <row r="49" spans="1:8" s="12" customFormat="1" ht="18" customHeight="1">
      <c r="A49" s="15"/>
      <c r="B49" s="13"/>
      <c r="C49" s="13"/>
      <c r="D49" s="28"/>
      <c r="E49" s="20"/>
      <c r="F49" s="13"/>
      <c r="G49" s="32"/>
      <c r="H49" s="13"/>
    </row>
    <row r="50" spans="1:8" s="12" customFormat="1" ht="18" customHeight="1">
      <c r="A50" s="15"/>
      <c r="B50" s="13"/>
      <c r="C50" s="13"/>
      <c r="D50" s="28"/>
      <c r="E50" s="20"/>
      <c r="F50" s="13"/>
      <c r="G50" s="32"/>
      <c r="H50" s="13"/>
    </row>
    <row r="51" spans="1:8" s="12" customFormat="1" ht="18" customHeight="1">
      <c r="A51" s="15"/>
      <c r="B51" s="13"/>
      <c r="C51" s="13"/>
      <c r="D51" s="28"/>
      <c r="E51" s="20"/>
      <c r="F51" s="13"/>
      <c r="G51" s="32"/>
      <c r="H51" s="13"/>
    </row>
    <row r="52" spans="1:8" s="12" customFormat="1" ht="18" customHeight="1">
      <c r="A52" s="15"/>
      <c r="B52" s="13"/>
      <c r="C52" s="13"/>
      <c r="D52" s="28"/>
      <c r="E52" s="20"/>
      <c r="F52" s="13"/>
      <c r="G52" s="32"/>
      <c r="H52" s="13"/>
    </row>
    <row r="53" spans="1:8" s="12" customFormat="1" ht="18" customHeight="1">
      <c r="A53" s="15"/>
      <c r="B53" s="13"/>
      <c r="C53" s="13"/>
      <c r="D53" s="28"/>
      <c r="E53" s="20"/>
      <c r="F53" s="13"/>
      <c r="G53" s="32"/>
      <c r="H53" s="13"/>
    </row>
    <row r="54" spans="1:8" s="12" customFormat="1" ht="18" customHeight="1">
      <c r="A54" s="15"/>
      <c r="B54" s="13"/>
      <c r="C54" s="13"/>
      <c r="D54" s="28"/>
      <c r="E54" s="20"/>
      <c r="F54" s="13"/>
      <c r="G54" s="32"/>
      <c r="H54" s="13"/>
    </row>
    <row r="55" spans="1:8" s="12" customFormat="1" ht="18" customHeight="1">
      <c r="A55" s="15"/>
      <c r="B55" s="13"/>
      <c r="C55" s="13"/>
      <c r="D55" s="28"/>
      <c r="E55" s="20"/>
      <c r="F55" s="13"/>
      <c r="G55" s="32"/>
      <c r="H55" s="13"/>
    </row>
    <row r="56" spans="1:8" s="12" customFormat="1" ht="18" customHeight="1">
      <c r="A56" s="15"/>
      <c r="B56" s="13"/>
      <c r="C56" s="13"/>
      <c r="D56" s="28"/>
      <c r="E56" s="20"/>
      <c r="F56" s="13"/>
      <c r="G56" s="32"/>
      <c r="H56" s="13"/>
    </row>
    <row r="57" spans="1:8" s="12" customFormat="1" ht="18" customHeight="1">
      <c r="A57" s="15"/>
      <c r="B57" s="13"/>
      <c r="C57" s="13"/>
      <c r="D57" s="28"/>
      <c r="E57" s="20"/>
      <c r="F57" s="13"/>
      <c r="G57" s="32"/>
      <c r="H57" s="13"/>
    </row>
    <row r="58" spans="1:8" s="12" customFormat="1" ht="18" customHeight="1">
      <c r="A58" s="15"/>
      <c r="B58" s="13"/>
      <c r="C58" s="13"/>
      <c r="D58" s="28"/>
      <c r="E58" s="20"/>
      <c r="F58" s="13"/>
      <c r="G58" s="32"/>
      <c r="H58" s="13"/>
    </row>
    <row r="59" spans="1:8" s="12" customFormat="1" ht="18" customHeight="1">
      <c r="A59" s="15"/>
      <c r="B59" s="13"/>
      <c r="C59" s="13"/>
      <c r="D59" s="28"/>
      <c r="E59" s="20"/>
      <c r="F59" s="13"/>
      <c r="G59" s="32"/>
      <c r="H59" s="13"/>
    </row>
    <row r="60" spans="1:8" s="12" customFormat="1" ht="18" customHeight="1">
      <c r="A60" s="15"/>
      <c r="B60" s="13"/>
      <c r="C60" s="13"/>
      <c r="D60" s="28"/>
      <c r="E60" s="20"/>
      <c r="F60" s="13"/>
      <c r="G60" s="32"/>
      <c r="H60" s="13"/>
    </row>
    <row r="61" spans="1:8" s="12" customFormat="1" ht="18" customHeight="1">
      <c r="A61" s="15"/>
      <c r="B61" s="13"/>
      <c r="C61" s="13"/>
      <c r="D61" s="28"/>
      <c r="E61" s="20"/>
      <c r="F61" s="13"/>
      <c r="G61" s="32"/>
      <c r="H61" s="13"/>
    </row>
    <row r="62" spans="1:8" s="12" customFormat="1" ht="18" customHeight="1">
      <c r="A62" s="15"/>
      <c r="B62" s="13"/>
      <c r="C62" s="13"/>
      <c r="D62" s="28"/>
      <c r="E62" s="20"/>
      <c r="F62" s="13"/>
      <c r="G62" s="32"/>
      <c r="H62" s="13"/>
    </row>
    <row r="63" spans="1:8" s="12" customFormat="1" ht="18" customHeight="1">
      <c r="A63" s="15"/>
      <c r="B63" s="13"/>
      <c r="C63" s="13"/>
      <c r="D63" s="28"/>
      <c r="E63" s="20"/>
      <c r="F63" s="13"/>
      <c r="G63" s="32"/>
      <c r="H63" s="13"/>
    </row>
    <row r="64" spans="1:8" s="12" customFormat="1" ht="18" customHeight="1">
      <c r="A64" s="15"/>
      <c r="B64" s="13"/>
      <c r="C64" s="13"/>
      <c r="D64" s="28"/>
      <c r="E64" s="20"/>
      <c r="F64" s="13"/>
      <c r="G64" s="32"/>
      <c r="H64" s="13"/>
    </row>
    <row r="65" spans="1:8" s="12" customFormat="1" ht="18" customHeight="1">
      <c r="A65" s="15"/>
      <c r="B65" s="13"/>
      <c r="C65" s="13"/>
      <c r="D65" s="28"/>
      <c r="E65" s="20"/>
      <c r="F65" s="13"/>
      <c r="G65" s="32"/>
      <c r="H65" s="13"/>
    </row>
    <row r="66" spans="1:8" s="12" customFormat="1" ht="18" customHeight="1">
      <c r="A66" s="15"/>
      <c r="B66" s="13"/>
      <c r="C66" s="13"/>
      <c r="D66" s="28"/>
      <c r="E66" s="20"/>
      <c r="F66" s="13"/>
      <c r="G66" s="32"/>
      <c r="H66" s="13"/>
    </row>
    <row r="67" spans="1:8" s="12" customFormat="1" ht="18" customHeight="1">
      <c r="A67" s="15"/>
      <c r="B67" s="13"/>
      <c r="C67" s="13"/>
      <c r="D67" s="28"/>
      <c r="E67" s="20"/>
      <c r="F67" s="13"/>
      <c r="G67" s="32"/>
      <c r="H67" s="13"/>
    </row>
    <row r="68" spans="1:8" s="12" customFormat="1" ht="18" customHeight="1">
      <c r="A68" s="15"/>
      <c r="B68" s="13"/>
      <c r="C68" s="13"/>
      <c r="D68" s="28"/>
      <c r="E68" s="20"/>
      <c r="F68" s="13"/>
      <c r="G68" s="32"/>
      <c r="H68" s="13"/>
    </row>
    <row r="69" spans="1:8" s="12" customFormat="1" ht="18" customHeight="1">
      <c r="A69" s="15"/>
      <c r="B69" s="13"/>
      <c r="C69" s="13"/>
      <c r="D69" s="28"/>
      <c r="E69" s="20"/>
      <c r="F69" s="13"/>
      <c r="G69" s="32"/>
      <c r="H69" s="13"/>
    </row>
    <row r="70" spans="1:8" s="12" customFormat="1" ht="18" customHeight="1">
      <c r="A70" s="15"/>
      <c r="B70" s="13"/>
      <c r="C70" s="13"/>
      <c r="D70" s="28"/>
      <c r="E70" s="20"/>
      <c r="F70" s="13"/>
      <c r="G70" s="32"/>
      <c r="H70" s="13"/>
    </row>
    <row r="71" spans="1:8" s="12" customFormat="1" ht="18" customHeight="1">
      <c r="A71" s="15"/>
      <c r="B71" s="13"/>
      <c r="C71" s="13"/>
      <c r="D71" s="28"/>
      <c r="E71" s="20"/>
      <c r="F71" s="13"/>
      <c r="G71" s="32"/>
      <c r="H71" s="13"/>
    </row>
    <row r="72" spans="1:8" s="12" customFormat="1" ht="18" customHeight="1">
      <c r="A72" s="15"/>
      <c r="B72" s="13"/>
      <c r="C72" s="13"/>
      <c r="D72" s="28"/>
      <c r="E72" s="20"/>
      <c r="F72" s="13"/>
      <c r="G72" s="32"/>
      <c r="H72" s="13"/>
    </row>
    <row r="73" spans="1:8" s="12" customFormat="1" ht="18" customHeight="1">
      <c r="A73" s="15"/>
      <c r="B73" s="13"/>
      <c r="C73" s="13"/>
      <c r="D73" s="28"/>
      <c r="E73" s="20"/>
      <c r="F73" s="13"/>
      <c r="G73" s="32"/>
      <c r="H73" s="13"/>
    </row>
    <row r="74" spans="1:8" s="12" customFormat="1" ht="18" customHeight="1">
      <c r="A74" s="15"/>
      <c r="B74" s="13"/>
      <c r="C74" s="13"/>
      <c r="D74" s="28"/>
      <c r="E74" s="20"/>
      <c r="F74" s="13"/>
      <c r="G74" s="32"/>
      <c r="H74" s="13"/>
    </row>
    <row r="75" spans="1:8" s="12" customFormat="1" ht="18" customHeight="1">
      <c r="A75" s="15"/>
      <c r="B75" s="13"/>
      <c r="C75" s="13"/>
      <c r="D75" s="28"/>
      <c r="E75" s="20"/>
      <c r="F75" s="13"/>
      <c r="G75" s="32"/>
      <c r="H75" s="13"/>
    </row>
    <row r="76" spans="1:8" s="12" customFormat="1" ht="18" customHeight="1">
      <c r="A76" s="15"/>
      <c r="B76" s="13"/>
      <c r="C76" s="13"/>
      <c r="D76" s="28"/>
      <c r="E76" s="20"/>
      <c r="F76" s="13"/>
      <c r="G76" s="32"/>
      <c r="H76" s="13"/>
    </row>
    <row r="77" spans="1:8" s="12" customFormat="1" ht="18" customHeight="1">
      <c r="A77" s="15"/>
      <c r="B77" s="13"/>
      <c r="C77" s="13"/>
      <c r="D77" s="28"/>
      <c r="E77" s="20"/>
      <c r="F77" s="13"/>
      <c r="G77" s="32"/>
      <c r="H77" s="13"/>
    </row>
    <row r="78" spans="1:8" s="12" customFormat="1" ht="18" customHeight="1">
      <c r="A78" s="15"/>
      <c r="B78" s="13"/>
      <c r="C78" s="13"/>
      <c r="D78" s="28"/>
      <c r="E78" s="20"/>
      <c r="F78" s="13"/>
      <c r="G78" s="32"/>
      <c r="H78" s="13"/>
    </row>
    <row r="79" spans="1:8" s="12" customFormat="1" ht="18" customHeight="1">
      <c r="A79" s="15"/>
      <c r="B79" s="13"/>
      <c r="C79" s="13"/>
      <c r="D79" s="28"/>
      <c r="E79" s="20"/>
      <c r="F79" s="13"/>
      <c r="G79" s="32"/>
      <c r="H79" s="13"/>
    </row>
    <row r="80" spans="1:8" s="12" customFormat="1" ht="18" customHeight="1">
      <c r="A80" s="15"/>
      <c r="B80" s="13"/>
      <c r="C80" s="13"/>
      <c r="D80" s="28"/>
      <c r="E80" s="20"/>
      <c r="F80" s="13"/>
      <c r="G80" s="32"/>
      <c r="H80" s="13"/>
    </row>
    <row r="81" spans="1:8" s="12" customFormat="1" ht="18" customHeight="1">
      <c r="A81" s="15"/>
      <c r="B81" s="13"/>
      <c r="C81" s="13"/>
      <c r="D81" s="28"/>
      <c r="E81" s="20"/>
      <c r="F81" s="13"/>
      <c r="G81" s="32"/>
      <c r="H81" s="13"/>
    </row>
    <row r="82" spans="1:8" s="12" customFormat="1" ht="18" customHeight="1">
      <c r="A82" s="15"/>
      <c r="B82" s="13"/>
      <c r="C82" s="13"/>
      <c r="D82" s="28"/>
      <c r="E82" s="20"/>
      <c r="F82" s="13"/>
      <c r="G82" s="32"/>
      <c r="H82" s="13"/>
    </row>
    <row r="83" spans="1:8" s="12" customFormat="1" ht="18" customHeight="1">
      <c r="A83" s="15"/>
      <c r="B83" s="13"/>
      <c r="C83" s="13"/>
      <c r="D83" s="28"/>
      <c r="E83" s="20"/>
      <c r="F83" s="13"/>
      <c r="G83" s="32"/>
      <c r="H83" s="13"/>
    </row>
    <row r="84" spans="1:8" s="12" customFormat="1" ht="18" customHeight="1">
      <c r="A84" s="15"/>
      <c r="B84" s="13"/>
      <c r="C84" s="13"/>
      <c r="D84" s="28"/>
      <c r="E84" s="20"/>
      <c r="F84" s="13"/>
      <c r="G84" s="32"/>
      <c r="H84" s="13"/>
    </row>
    <row r="85" spans="1:8" s="12" customFormat="1" ht="18" customHeight="1">
      <c r="A85" s="15"/>
      <c r="B85" s="13"/>
      <c r="C85" s="13"/>
      <c r="D85" s="28"/>
      <c r="E85" s="20"/>
      <c r="F85" s="13"/>
      <c r="G85" s="32"/>
      <c r="H85" s="13"/>
    </row>
    <row r="86" spans="1:8" s="12" customFormat="1" ht="18" customHeight="1">
      <c r="A86" s="15"/>
      <c r="B86" s="13"/>
      <c r="C86" s="13"/>
      <c r="D86" s="28"/>
      <c r="E86" s="20"/>
      <c r="F86" s="13"/>
      <c r="G86" s="32"/>
      <c r="H86" s="13"/>
    </row>
    <row r="87" spans="1:8" s="12" customFormat="1" ht="18" customHeight="1">
      <c r="A87" s="15"/>
      <c r="B87" s="13"/>
      <c r="C87" s="13"/>
      <c r="D87" s="28"/>
      <c r="E87" s="20"/>
      <c r="F87" s="13"/>
      <c r="G87" s="32"/>
      <c r="H87" s="13"/>
    </row>
    <row r="88" spans="1:8" s="12" customFormat="1" ht="18" customHeight="1">
      <c r="A88" s="15"/>
      <c r="B88" s="13"/>
      <c r="C88" s="13"/>
      <c r="D88" s="28"/>
      <c r="E88" s="20"/>
      <c r="F88" s="13"/>
      <c r="G88" s="32"/>
      <c r="H88" s="13"/>
    </row>
    <row r="89" spans="1:8" s="12" customFormat="1" ht="18" customHeight="1">
      <c r="A89" s="15"/>
      <c r="B89" s="13"/>
      <c r="C89" s="13"/>
      <c r="D89" s="28"/>
      <c r="E89" s="20"/>
      <c r="F89" s="13"/>
      <c r="G89" s="32"/>
      <c r="H89" s="13"/>
    </row>
    <row r="90" spans="1:8" s="12" customFormat="1" ht="18" customHeight="1">
      <c r="A90" s="15"/>
      <c r="B90" s="13"/>
      <c r="C90" s="13"/>
      <c r="D90" s="28"/>
      <c r="E90" s="20"/>
      <c r="F90" s="13"/>
      <c r="G90" s="32"/>
      <c r="H90" s="13"/>
    </row>
    <row r="91" spans="1:8" s="12" customFormat="1" ht="18" customHeight="1">
      <c r="A91" s="15"/>
      <c r="B91" s="13"/>
      <c r="C91" s="13"/>
      <c r="D91" s="28"/>
      <c r="E91" s="20"/>
      <c r="F91" s="13"/>
      <c r="G91" s="32"/>
      <c r="H91" s="13"/>
    </row>
    <row r="92" spans="1:8" s="12" customFormat="1" ht="18" customHeight="1">
      <c r="A92" s="15"/>
      <c r="B92" s="13"/>
      <c r="C92" s="13"/>
      <c r="D92" s="28"/>
      <c r="E92" s="20"/>
      <c r="F92" s="13"/>
      <c r="G92" s="32"/>
      <c r="H92" s="13"/>
    </row>
    <row r="93" spans="1:8" s="12" customFormat="1" ht="18" customHeight="1">
      <c r="A93" s="15"/>
      <c r="B93" s="13"/>
      <c r="C93" s="13"/>
      <c r="D93" s="28"/>
      <c r="E93" s="20"/>
      <c r="F93" s="13"/>
      <c r="G93" s="32"/>
      <c r="H93" s="13"/>
    </row>
    <row r="94" spans="1:8" s="12" customFormat="1" ht="18" customHeight="1">
      <c r="A94" s="15"/>
      <c r="B94" s="13"/>
      <c r="C94" s="13"/>
      <c r="D94" s="28"/>
      <c r="E94" s="20"/>
      <c r="F94" s="13"/>
      <c r="G94" s="32"/>
      <c r="H94" s="13"/>
    </row>
    <row r="95" spans="1:8" s="12" customFormat="1" ht="18" customHeight="1">
      <c r="A95" s="15"/>
      <c r="B95" s="13"/>
      <c r="C95" s="13"/>
      <c r="D95" s="28"/>
      <c r="E95" s="20"/>
      <c r="F95" s="13"/>
      <c r="G95" s="32"/>
      <c r="H95" s="13"/>
    </row>
    <row r="96" spans="1:8" s="12" customFormat="1" ht="18" customHeight="1">
      <c r="A96" s="15"/>
      <c r="B96" s="13"/>
      <c r="C96" s="13"/>
      <c r="D96" s="28"/>
      <c r="E96" s="20"/>
      <c r="F96" s="13"/>
      <c r="G96" s="32"/>
      <c r="H96" s="13"/>
    </row>
    <row r="97" spans="1:8" s="12" customFormat="1" ht="18" customHeight="1">
      <c r="A97" s="15"/>
      <c r="B97" s="13"/>
      <c r="C97" s="13"/>
      <c r="D97" s="28"/>
      <c r="E97" s="20"/>
      <c r="F97" s="13"/>
      <c r="G97" s="32"/>
      <c r="H97" s="13"/>
    </row>
    <row r="98" spans="1:8" s="12" customFormat="1" ht="18" customHeight="1">
      <c r="A98" s="15"/>
      <c r="B98" s="13"/>
      <c r="C98" s="13"/>
      <c r="D98" s="28"/>
      <c r="E98" s="20"/>
      <c r="F98" s="13"/>
      <c r="G98" s="32"/>
      <c r="H98" s="13"/>
    </row>
    <row r="99" spans="1:8" s="12" customFormat="1" ht="18" customHeight="1">
      <c r="A99" s="15"/>
      <c r="B99" s="13"/>
      <c r="C99" s="13"/>
      <c r="D99" s="28"/>
      <c r="E99" s="20"/>
      <c r="F99" s="13"/>
      <c r="G99" s="32"/>
      <c r="H99" s="13"/>
    </row>
    <row r="100" spans="1:8" s="12" customFormat="1" ht="18" customHeight="1">
      <c r="A100" s="15"/>
      <c r="B100" s="13"/>
      <c r="C100" s="13"/>
      <c r="D100" s="28"/>
      <c r="E100" s="20"/>
      <c r="F100" s="13"/>
      <c r="G100" s="32"/>
      <c r="H100" s="13"/>
    </row>
    <row r="101" spans="1:8" s="12" customFormat="1" ht="18" customHeight="1">
      <c r="A101" s="15"/>
      <c r="B101" s="13"/>
      <c r="C101" s="13"/>
      <c r="D101" s="28"/>
      <c r="E101" s="20"/>
      <c r="F101" s="13"/>
      <c r="G101" s="32"/>
      <c r="H101" s="13"/>
    </row>
    <row r="102" spans="1:8" s="12" customFormat="1" ht="18" customHeight="1">
      <c r="A102" s="15"/>
      <c r="B102" s="13"/>
      <c r="C102" s="13"/>
      <c r="D102" s="29"/>
      <c r="E102" s="20"/>
      <c r="F102" s="13"/>
      <c r="G102" s="32"/>
      <c r="H102" s="13"/>
    </row>
    <row r="103" spans="1:7" s="12" customFormat="1" ht="15" customHeight="1">
      <c r="A103" s="16"/>
      <c r="D103" s="29"/>
      <c r="E103" s="21"/>
      <c r="G103" s="33"/>
    </row>
    <row r="104" spans="1:7" s="12" customFormat="1" ht="15" customHeight="1">
      <c r="A104" s="16"/>
      <c r="D104" s="29"/>
      <c r="E104" s="21"/>
      <c r="G104" s="33"/>
    </row>
    <row r="105" spans="1:7" s="12" customFormat="1" ht="15" customHeight="1">
      <c r="A105" s="16"/>
      <c r="D105" s="29"/>
      <c r="E105" s="21"/>
      <c r="G105" s="33"/>
    </row>
    <row r="106" spans="1:7" s="12" customFormat="1" ht="15" customHeight="1">
      <c r="A106" s="16"/>
      <c r="D106" s="29"/>
      <c r="E106" s="21"/>
      <c r="G106" s="33"/>
    </row>
    <row r="107" spans="1:7" s="12" customFormat="1" ht="15" customHeight="1">
      <c r="A107" s="16"/>
      <c r="D107" s="29"/>
      <c r="E107" s="21"/>
      <c r="G107" s="33"/>
    </row>
    <row r="108" spans="1:7" s="12" customFormat="1" ht="15" customHeight="1">
      <c r="A108" s="16"/>
      <c r="D108" s="29"/>
      <c r="E108" s="21"/>
      <c r="G108" s="33"/>
    </row>
    <row r="109" spans="1:7" s="12" customFormat="1" ht="15" customHeight="1">
      <c r="A109" s="16"/>
      <c r="D109" s="29"/>
      <c r="E109" s="21"/>
      <c r="G109" s="33"/>
    </row>
    <row r="110" spans="1:7" s="12" customFormat="1" ht="15" customHeight="1">
      <c r="A110" s="16"/>
      <c r="D110" s="29"/>
      <c r="E110" s="21"/>
      <c r="G110" s="33"/>
    </row>
    <row r="111" spans="1:7" s="12" customFormat="1" ht="15" customHeight="1">
      <c r="A111" s="16"/>
      <c r="D111" s="30"/>
      <c r="E111" s="21"/>
      <c r="G111" s="33"/>
    </row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96</v>
      </c>
      <c r="D1" s="123"/>
      <c r="E1" s="123"/>
      <c r="F1" s="123"/>
      <c r="G1" s="31"/>
      <c r="H1" s="50" t="s">
        <v>131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90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168</v>
      </c>
      <c r="C4" s="14"/>
      <c r="D4" s="57">
        <v>1</v>
      </c>
      <c r="E4" s="24" t="s">
        <v>33</v>
      </c>
      <c r="F4" s="53"/>
      <c r="G4" s="53">
        <v>50000</v>
      </c>
      <c r="H4" s="14"/>
      <c r="I4" s="13"/>
    </row>
    <row r="5" spans="1:15" ht="15" customHeight="1">
      <c r="A5" s="48">
        <v>2</v>
      </c>
      <c r="B5" s="14" t="s">
        <v>84</v>
      </c>
      <c r="C5" s="14"/>
      <c r="D5" s="57">
        <v>14</v>
      </c>
      <c r="E5" s="24" t="s">
        <v>6</v>
      </c>
      <c r="F5" s="53">
        <v>600</v>
      </c>
      <c r="G5" s="53">
        <f>D5*F5</f>
        <v>8400</v>
      </c>
      <c r="H5" s="14"/>
      <c r="I5" s="13"/>
      <c r="J5">
        <v>3.6</v>
      </c>
      <c r="K5">
        <v>5.4</v>
      </c>
      <c r="L5">
        <f>J5*K5</f>
        <v>19.44</v>
      </c>
      <c r="M5">
        <v>19.5</v>
      </c>
      <c r="N5">
        <v>600</v>
      </c>
      <c r="O5">
        <f>M5*N5</f>
        <v>11700</v>
      </c>
    </row>
    <row r="6" spans="1:19" ht="15" customHeight="1">
      <c r="A6" s="49">
        <v>3</v>
      </c>
      <c r="B6" s="14" t="s">
        <v>85</v>
      </c>
      <c r="C6" s="14"/>
      <c r="D6" s="57">
        <v>14</v>
      </c>
      <c r="E6" s="24" t="s">
        <v>6</v>
      </c>
      <c r="F6" s="53">
        <v>700</v>
      </c>
      <c r="G6" s="53">
        <f>D6*F6</f>
        <v>9800</v>
      </c>
      <c r="H6" s="14"/>
      <c r="I6" s="13"/>
      <c r="J6">
        <v>3.6</v>
      </c>
      <c r="K6">
        <v>5.4</v>
      </c>
      <c r="L6">
        <f>J6*K6</f>
        <v>19.44</v>
      </c>
      <c r="M6">
        <v>4.5</v>
      </c>
      <c r="N6">
        <v>1.8</v>
      </c>
      <c r="O6">
        <f>M6*N6</f>
        <v>8.1</v>
      </c>
      <c r="P6">
        <f>L6+O6</f>
        <v>27.54</v>
      </c>
      <c r="Q6">
        <v>27.5</v>
      </c>
      <c r="R6">
        <v>700</v>
      </c>
      <c r="S6">
        <f>Q6*R6</f>
        <v>19250</v>
      </c>
    </row>
    <row r="7" spans="1:19" ht="15" customHeight="1">
      <c r="A7" s="48">
        <v>4</v>
      </c>
      <c r="B7" s="14" t="s">
        <v>86</v>
      </c>
      <c r="C7" s="14"/>
      <c r="D7" s="57">
        <v>1</v>
      </c>
      <c r="E7" s="24" t="s">
        <v>33</v>
      </c>
      <c r="F7" s="53"/>
      <c r="G7" s="53">
        <v>1200</v>
      </c>
      <c r="H7" s="14"/>
      <c r="I7" s="13"/>
      <c r="Q7">
        <v>27.5</v>
      </c>
      <c r="R7">
        <v>500</v>
      </c>
      <c r="S7">
        <f>Q7*R7</f>
        <v>13750</v>
      </c>
    </row>
    <row r="8" spans="1:9" ht="15" customHeight="1">
      <c r="A8" s="49">
        <v>5</v>
      </c>
      <c r="B8" s="14" t="s">
        <v>87</v>
      </c>
      <c r="C8" s="14"/>
      <c r="D8" s="57">
        <v>1</v>
      </c>
      <c r="E8" s="24" t="s">
        <v>33</v>
      </c>
      <c r="F8" s="53"/>
      <c r="G8" s="53">
        <v>12000</v>
      </c>
      <c r="H8" s="14"/>
      <c r="I8" s="13"/>
    </row>
    <row r="9" spans="1:9" ht="15" customHeight="1">
      <c r="A9" s="48">
        <v>6</v>
      </c>
      <c r="B9" s="14" t="s">
        <v>88</v>
      </c>
      <c r="C9" s="14" t="s">
        <v>153</v>
      </c>
      <c r="D9" s="57">
        <v>1</v>
      </c>
      <c r="E9" s="24" t="s">
        <v>33</v>
      </c>
      <c r="F9" s="53"/>
      <c r="G9" s="53"/>
      <c r="H9" s="14"/>
      <c r="I9" s="13"/>
    </row>
    <row r="10" spans="1:9" ht="15" customHeight="1">
      <c r="A10" s="49">
        <v>7</v>
      </c>
      <c r="B10" s="14" t="s">
        <v>79</v>
      </c>
      <c r="C10" s="14" t="s">
        <v>308</v>
      </c>
      <c r="D10" s="57">
        <v>1</v>
      </c>
      <c r="E10" s="24" t="s">
        <v>33</v>
      </c>
      <c r="F10" s="53"/>
      <c r="G10" s="53"/>
      <c r="H10" s="14"/>
      <c r="I10" s="13"/>
    </row>
    <row r="11" spans="1:9" ht="15" customHeight="1">
      <c r="A11" s="48">
        <v>8</v>
      </c>
      <c r="B11" s="14" t="s">
        <v>154</v>
      </c>
      <c r="C11" s="14"/>
      <c r="D11" s="57">
        <v>1</v>
      </c>
      <c r="E11" s="24" t="s">
        <v>33</v>
      </c>
      <c r="F11" s="53"/>
      <c r="G11" s="53">
        <v>50000</v>
      </c>
      <c r="H11" s="14"/>
      <c r="I11" s="13"/>
    </row>
    <row r="12" spans="1:10" ht="15" customHeight="1">
      <c r="A12" s="49">
        <v>9</v>
      </c>
      <c r="B12" s="14"/>
      <c r="C12" s="14" t="s">
        <v>352</v>
      </c>
      <c r="D12" s="57">
        <v>6</v>
      </c>
      <c r="E12" s="24" t="s">
        <v>267</v>
      </c>
      <c r="F12" s="53">
        <v>1800</v>
      </c>
      <c r="G12" s="53">
        <f>D12*F12</f>
        <v>10800</v>
      </c>
      <c r="H12" s="14"/>
      <c r="I12" s="13"/>
      <c r="J12" s="75"/>
    </row>
    <row r="13" spans="1:9" ht="15" customHeight="1">
      <c r="A13" s="48">
        <v>10</v>
      </c>
      <c r="B13" s="14"/>
      <c r="C13" s="14"/>
      <c r="D13" s="57"/>
      <c r="E13" s="24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24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/>
      <c r="C19" s="14"/>
      <c r="D19" s="57"/>
      <c r="E19" s="24"/>
      <c r="F19" s="53"/>
      <c r="G19" s="53"/>
      <c r="H19" s="14"/>
      <c r="I19" s="13"/>
    </row>
    <row r="20" spans="1:9" ht="15" customHeight="1">
      <c r="A20" s="49">
        <v>17</v>
      </c>
      <c r="B20" s="14"/>
      <c r="C20" s="14"/>
      <c r="D20" s="57"/>
      <c r="E20" s="24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>
        <f>SUM(G4:G32)</f>
        <v>142200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1968503937007874" top="0.3937007874015748" bottom="0.3937007874015748" header="0.5905511811023623" footer="0.7086614173228347"/>
  <pageSetup horizontalDpi="300" verticalDpi="300" orientation="landscape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41</v>
      </c>
      <c r="D1" s="123"/>
      <c r="E1" s="123"/>
      <c r="F1" s="123"/>
      <c r="G1" s="31"/>
      <c r="H1" s="50" t="s">
        <v>132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91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67" t="s">
        <v>309</v>
      </c>
      <c r="C4" s="14" t="s">
        <v>310</v>
      </c>
      <c r="D4" s="57">
        <v>1</v>
      </c>
      <c r="E4" s="24" t="s">
        <v>33</v>
      </c>
      <c r="F4" s="53"/>
      <c r="G4" s="53">
        <v>50000</v>
      </c>
      <c r="H4" s="14"/>
      <c r="I4" s="13"/>
    </row>
    <row r="5" spans="1:9" ht="15" customHeight="1">
      <c r="A5" s="48">
        <v>2</v>
      </c>
      <c r="B5" s="14" t="s">
        <v>341</v>
      </c>
      <c r="C5" s="14" t="s">
        <v>342</v>
      </c>
      <c r="D5" s="57">
        <v>1</v>
      </c>
      <c r="E5" s="24" t="s">
        <v>33</v>
      </c>
      <c r="F5" s="53"/>
      <c r="G5" s="53">
        <v>25000</v>
      </c>
      <c r="H5" s="14"/>
      <c r="I5" s="13"/>
    </row>
    <row r="6" spans="1:9" ht="15" customHeight="1">
      <c r="A6" s="49">
        <v>3</v>
      </c>
      <c r="B6" s="14" t="s">
        <v>37</v>
      </c>
      <c r="C6" s="14"/>
      <c r="D6" s="57">
        <v>1</v>
      </c>
      <c r="E6" s="24" t="s">
        <v>33</v>
      </c>
      <c r="F6" s="53"/>
      <c r="G6" s="53">
        <v>7500</v>
      </c>
      <c r="H6" s="14"/>
      <c r="I6" s="13"/>
    </row>
    <row r="7" spans="1:9" ht="15" customHeight="1">
      <c r="A7" s="48">
        <v>4</v>
      </c>
      <c r="B7" s="14"/>
      <c r="C7" s="14"/>
      <c r="D7" s="57"/>
      <c r="E7" s="24"/>
      <c r="F7" s="53"/>
      <c r="G7" s="53"/>
      <c r="H7" s="14"/>
      <c r="I7" s="13"/>
    </row>
    <row r="8" spans="1:9" ht="15" customHeight="1">
      <c r="A8" s="49">
        <v>5</v>
      </c>
      <c r="B8" s="14"/>
      <c r="C8" s="14"/>
      <c r="D8" s="57"/>
      <c r="E8" s="24"/>
      <c r="F8" s="53"/>
      <c r="G8" s="53"/>
      <c r="H8" s="14"/>
      <c r="I8" s="13"/>
    </row>
    <row r="9" spans="1:9" ht="15" customHeight="1">
      <c r="A9" s="48">
        <v>6</v>
      </c>
      <c r="B9" s="14"/>
      <c r="C9" s="14"/>
      <c r="D9" s="57"/>
      <c r="E9" s="24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24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24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24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24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24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24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24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24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24"/>
      <c r="F18" s="53"/>
      <c r="G18" s="53"/>
      <c r="H18" s="14"/>
      <c r="I18" s="13"/>
    </row>
    <row r="19" spans="1:9" ht="15" customHeight="1">
      <c r="A19" s="48">
        <v>16</v>
      </c>
      <c r="B19" s="14"/>
      <c r="C19" s="14"/>
      <c r="D19" s="57"/>
      <c r="E19" s="24"/>
      <c r="F19" s="53"/>
      <c r="G19" s="53"/>
      <c r="H19" s="14"/>
      <c r="I19" s="13"/>
    </row>
    <row r="20" spans="1:9" ht="15" customHeight="1">
      <c r="A20" s="49">
        <v>17</v>
      </c>
      <c r="B20" s="14"/>
      <c r="C20" s="14"/>
      <c r="D20" s="57"/>
      <c r="E20" s="24"/>
      <c r="F20" s="53"/>
      <c r="G20" s="53"/>
      <c r="H20" s="14"/>
      <c r="I20" s="13"/>
    </row>
    <row r="21" spans="1:9" ht="15" customHeight="1">
      <c r="A21" s="48">
        <v>18</v>
      </c>
      <c r="B21" s="14"/>
      <c r="C21" s="14"/>
      <c r="D21" s="57"/>
      <c r="E21" s="24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24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24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24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24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24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24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24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24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24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24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24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24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42</v>
      </c>
      <c r="D1" s="123"/>
      <c r="E1" s="123"/>
      <c r="F1" s="123"/>
      <c r="G1" s="31"/>
      <c r="H1" s="50" t="s">
        <v>133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22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  <c r="J3" s="75"/>
      <c r="K3" s="75"/>
      <c r="L3" s="75"/>
      <c r="M3" s="75" t="s">
        <v>164</v>
      </c>
      <c r="N3" s="75"/>
      <c r="O3" s="75"/>
      <c r="P3" s="75" t="s">
        <v>263</v>
      </c>
      <c r="Q3" s="75"/>
      <c r="R3" s="75"/>
      <c r="S3" s="75"/>
      <c r="T3" s="75"/>
      <c r="U3" s="75"/>
      <c r="V3" t="s">
        <v>158</v>
      </c>
    </row>
    <row r="4" spans="1:26" ht="15" customHeight="1">
      <c r="A4" s="49">
        <v>1</v>
      </c>
      <c r="B4" s="14" t="s">
        <v>346</v>
      </c>
      <c r="C4" s="68"/>
      <c r="D4" s="57"/>
      <c r="E4" s="24"/>
      <c r="F4" s="53"/>
      <c r="G4" s="53"/>
      <c r="H4" s="68"/>
      <c r="I4" s="13"/>
      <c r="J4" s="75"/>
      <c r="K4" s="75" t="s">
        <v>156</v>
      </c>
      <c r="L4" s="75" t="s">
        <v>159</v>
      </c>
      <c r="M4" s="75" t="s">
        <v>160</v>
      </c>
      <c r="N4" s="75" t="s">
        <v>157</v>
      </c>
      <c r="O4" s="75"/>
      <c r="P4" s="75" t="s">
        <v>347</v>
      </c>
      <c r="Q4" s="75" t="s">
        <v>443</v>
      </c>
      <c r="R4" s="75">
        <v>9</v>
      </c>
      <c r="S4" s="75">
        <v>450</v>
      </c>
      <c r="T4" s="75">
        <f aca="true" t="shared" si="0" ref="T4:T11">R4*S4</f>
        <v>4050</v>
      </c>
      <c r="U4" s="75"/>
      <c r="V4" t="s">
        <v>287</v>
      </c>
      <c r="W4" t="s">
        <v>284</v>
      </c>
      <c r="X4">
        <v>7</v>
      </c>
      <c r="Y4">
        <v>600</v>
      </c>
      <c r="Z4">
        <f aca="true" t="shared" si="1" ref="Z4:Z11">X4*Y4</f>
        <v>4200</v>
      </c>
    </row>
    <row r="5" spans="1:27" ht="15" customHeight="1">
      <c r="A5" s="48">
        <v>2</v>
      </c>
      <c r="B5" s="14" t="s">
        <v>263</v>
      </c>
      <c r="C5" s="68"/>
      <c r="D5" s="57"/>
      <c r="E5" s="24"/>
      <c r="F5" s="53"/>
      <c r="G5" s="53"/>
      <c r="H5" s="68"/>
      <c r="I5" s="13"/>
      <c r="J5" s="75"/>
      <c r="K5" s="75"/>
      <c r="L5" s="75"/>
      <c r="M5" s="75"/>
      <c r="N5" s="75"/>
      <c r="O5" s="75"/>
      <c r="P5" s="75"/>
      <c r="Q5" s="75" t="s">
        <v>348</v>
      </c>
      <c r="R5" s="75">
        <v>9</v>
      </c>
      <c r="S5" s="75">
        <v>480</v>
      </c>
      <c r="T5" s="75">
        <f t="shared" si="0"/>
        <v>4320</v>
      </c>
      <c r="U5" s="75">
        <f>T4+T5</f>
        <v>8370</v>
      </c>
      <c r="W5" t="s">
        <v>285</v>
      </c>
      <c r="X5">
        <v>10</v>
      </c>
      <c r="Y5">
        <v>320</v>
      </c>
      <c r="Z5">
        <f t="shared" si="1"/>
        <v>3200</v>
      </c>
      <c r="AA5">
        <f>Z4+Z5</f>
        <v>7400</v>
      </c>
    </row>
    <row r="6" spans="1:26" ht="15" customHeight="1">
      <c r="A6" s="49">
        <v>3</v>
      </c>
      <c r="B6" s="14" t="s">
        <v>446</v>
      </c>
      <c r="C6" s="68" t="s">
        <v>447</v>
      </c>
      <c r="D6" s="57">
        <v>1</v>
      </c>
      <c r="E6" s="24" t="s">
        <v>33</v>
      </c>
      <c r="F6" s="53"/>
      <c r="G6" s="53">
        <v>89870</v>
      </c>
      <c r="H6" s="68" t="s">
        <v>295</v>
      </c>
      <c r="I6" s="13"/>
      <c r="J6" s="75"/>
      <c r="K6" s="75">
        <v>50000</v>
      </c>
      <c r="L6" s="75">
        <v>31500</v>
      </c>
      <c r="M6" s="75">
        <v>8370</v>
      </c>
      <c r="N6" s="75"/>
      <c r="O6" s="75">
        <f aca="true" t="shared" si="2" ref="O6:O13">K6+L6+M6+N6</f>
        <v>89870</v>
      </c>
      <c r="P6" s="75" t="s">
        <v>353</v>
      </c>
      <c r="Q6" s="75" t="s">
        <v>442</v>
      </c>
      <c r="R6" s="75">
        <v>2</v>
      </c>
      <c r="S6" s="75">
        <v>4500</v>
      </c>
      <c r="T6" s="75">
        <f t="shared" si="0"/>
        <v>9000</v>
      </c>
      <c r="U6" s="75"/>
      <c r="W6" t="s">
        <v>288</v>
      </c>
      <c r="X6">
        <v>1</v>
      </c>
      <c r="Y6">
        <v>14500</v>
      </c>
      <c r="Z6">
        <f t="shared" si="1"/>
        <v>14500</v>
      </c>
    </row>
    <row r="7" spans="1:27" ht="15" customHeight="1">
      <c r="A7" s="48">
        <v>4</v>
      </c>
      <c r="B7" s="14" t="s">
        <v>355</v>
      </c>
      <c r="C7" s="68"/>
      <c r="D7" s="57">
        <v>1</v>
      </c>
      <c r="E7" s="24" t="s">
        <v>33</v>
      </c>
      <c r="F7" s="53"/>
      <c r="G7" s="53">
        <v>38500</v>
      </c>
      <c r="H7" s="68" t="s">
        <v>295</v>
      </c>
      <c r="I7" s="13"/>
      <c r="J7" s="75"/>
      <c r="K7" s="75">
        <v>25000</v>
      </c>
      <c r="L7" s="75"/>
      <c r="M7" s="75">
        <v>13500</v>
      </c>
      <c r="N7" s="75"/>
      <c r="O7" s="75">
        <f>K7+L7+M7+N7</f>
        <v>38500</v>
      </c>
      <c r="P7" s="75"/>
      <c r="Q7" s="75" t="s">
        <v>354</v>
      </c>
      <c r="R7" s="75">
        <v>4</v>
      </c>
      <c r="S7" s="75">
        <v>2250</v>
      </c>
      <c r="T7" s="75">
        <f>R7*S7</f>
        <v>9000</v>
      </c>
      <c r="U7" s="75"/>
      <c r="W7" t="s">
        <v>289</v>
      </c>
      <c r="X7">
        <v>2</v>
      </c>
      <c r="Y7">
        <v>950</v>
      </c>
      <c r="Z7">
        <f t="shared" si="1"/>
        <v>1900</v>
      </c>
      <c r="AA7">
        <f>Z6+Z7</f>
        <v>16400</v>
      </c>
    </row>
    <row r="8" spans="1:26" ht="15" customHeight="1">
      <c r="A8" s="49">
        <v>5</v>
      </c>
      <c r="B8" s="14" t="s">
        <v>362</v>
      </c>
      <c r="C8" s="68" t="s">
        <v>363</v>
      </c>
      <c r="D8" s="57">
        <v>1</v>
      </c>
      <c r="E8" s="24" t="s">
        <v>33</v>
      </c>
      <c r="F8" s="53"/>
      <c r="G8" s="53">
        <v>100000</v>
      </c>
      <c r="H8" s="68" t="s">
        <v>295</v>
      </c>
      <c r="I8" s="13"/>
      <c r="J8" s="75"/>
      <c r="K8" s="75">
        <v>50000</v>
      </c>
      <c r="L8" s="75"/>
      <c r="M8" s="75">
        <v>50000</v>
      </c>
      <c r="N8" s="75"/>
      <c r="O8" s="75">
        <f>K8+L8+M8+N8</f>
        <v>100000</v>
      </c>
      <c r="P8" s="75"/>
      <c r="Q8" s="75" t="s">
        <v>282</v>
      </c>
      <c r="R8" s="75">
        <v>15</v>
      </c>
      <c r="S8" s="75">
        <v>900</v>
      </c>
      <c r="T8" s="75">
        <f t="shared" si="0"/>
        <v>13500</v>
      </c>
      <c r="U8" s="75">
        <f>T6+T7+T8</f>
        <v>31500</v>
      </c>
      <c r="V8" t="s">
        <v>290</v>
      </c>
      <c r="W8" t="s">
        <v>285</v>
      </c>
      <c r="X8">
        <v>10</v>
      </c>
      <c r="Y8">
        <v>320</v>
      </c>
      <c r="Z8">
        <f t="shared" si="1"/>
        <v>3200</v>
      </c>
    </row>
    <row r="9" spans="1:27" ht="15" customHeight="1">
      <c r="A9" s="48">
        <v>6</v>
      </c>
      <c r="B9" s="14" t="s">
        <v>265</v>
      </c>
      <c r="C9" s="68"/>
      <c r="D9" s="57">
        <v>1</v>
      </c>
      <c r="E9" s="24" t="s">
        <v>33</v>
      </c>
      <c r="F9" s="53"/>
      <c r="G9" s="53">
        <v>6630</v>
      </c>
      <c r="H9" s="68"/>
      <c r="I9" s="13"/>
      <c r="J9" s="100">
        <v>0.03</v>
      </c>
      <c r="K9" s="75"/>
      <c r="L9" s="75"/>
      <c r="M9" s="75">
        <v>5000</v>
      </c>
      <c r="N9" s="75"/>
      <c r="O9" s="75">
        <f t="shared" si="2"/>
        <v>5000</v>
      </c>
      <c r="P9" s="75"/>
      <c r="Q9" s="75" t="s">
        <v>283</v>
      </c>
      <c r="R9" s="75">
        <v>9</v>
      </c>
      <c r="S9" s="75">
        <v>1500</v>
      </c>
      <c r="T9" s="75">
        <f t="shared" si="0"/>
        <v>13500</v>
      </c>
      <c r="U9" s="75"/>
      <c r="W9" t="s">
        <v>289</v>
      </c>
      <c r="X9">
        <v>12</v>
      </c>
      <c r="Y9">
        <v>950</v>
      </c>
      <c r="Z9">
        <f t="shared" si="1"/>
        <v>11400</v>
      </c>
      <c r="AA9">
        <f>Z8+Z9</f>
        <v>14600</v>
      </c>
    </row>
    <row r="10" spans="1:26" ht="15" customHeight="1">
      <c r="A10" s="49">
        <v>7</v>
      </c>
      <c r="B10" s="14" t="s">
        <v>364</v>
      </c>
      <c r="C10" s="68"/>
      <c r="D10" s="57"/>
      <c r="E10" s="24"/>
      <c r="F10" s="53"/>
      <c r="G10" s="53"/>
      <c r="H10" s="68"/>
      <c r="I10" s="13"/>
      <c r="J10" s="75"/>
      <c r="K10" s="75"/>
      <c r="L10" s="75"/>
      <c r="M10" s="75"/>
      <c r="N10" s="75"/>
      <c r="O10" s="75"/>
      <c r="P10" s="75"/>
      <c r="Q10" s="75" t="s">
        <v>345</v>
      </c>
      <c r="R10" s="75">
        <v>5</v>
      </c>
      <c r="S10" s="75">
        <v>10000</v>
      </c>
      <c r="T10" s="75">
        <f t="shared" si="0"/>
        <v>50000</v>
      </c>
      <c r="U10" s="75"/>
      <c r="W10" t="s">
        <v>286</v>
      </c>
      <c r="Z10">
        <f t="shared" si="1"/>
        <v>0</v>
      </c>
    </row>
    <row r="11" spans="1:26" ht="15" customHeight="1">
      <c r="A11" s="48">
        <v>8</v>
      </c>
      <c r="B11" s="14" t="s">
        <v>450</v>
      </c>
      <c r="C11" s="68" t="s">
        <v>453</v>
      </c>
      <c r="D11" s="57">
        <v>1</v>
      </c>
      <c r="E11" s="24" t="s">
        <v>33</v>
      </c>
      <c r="F11" s="53"/>
      <c r="G11" s="53">
        <v>72450</v>
      </c>
      <c r="H11" s="68" t="s">
        <v>295</v>
      </c>
      <c r="I11" s="13"/>
      <c r="J11" s="75"/>
      <c r="K11" s="75">
        <v>50000</v>
      </c>
      <c r="L11" s="75">
        <v>12450</v>
      </c>
      <c r="M11" s="75">
        <v>10000</v>
      </c>
      <c r="N11" s="81"/>
      <c r="O11" s="75">
        <f t="shared" si="2"/>
        <v>72450</v>
      </c>
      <c r="P11" s="96" t="s">
        <v>265</v>
      </c>
      <c r="Q11" s="75" t="s">
        <v>448</v>
      </c>
      <c r="R11" s="75">
        <v>5</v>
      </c>
      <c r="S11" s="75">
        <v>1000</v>
      </c>
      <c r="T11" s="75">
        <f t="shared" si="0"/>
        <v>5000</v>
      </c>
      <c r="V11" t="s">
        <v>264</v>
      </c>
      <c r="W11" t="s">
        <v>289</v>
      </c>
      <c r="X11">
        <v>2</v>
      </c>
      <c r="Y11">
        <v>950</v>
      </c>
      <c r="Z11">
        <f t="shared" si="1"/>
        <v>1900</v>
      </c>
    </row>
    <row r="12" spans="1:16" ht="15" customHeight="1">
      <c r="A12" s="49">
        <v>9</v>
      </c>
      <c r="B12" s="19" t="s">
        <v>454</v>
      </c>
      <c r="C12" s="68" t="s">
        <v>455</v>
      </c>
      <c r="D12" s="57">
        <v>1</v>
      </c>
      <c r="E12" s="24" t="s">
        <v>33</v>
      </c>
      <c r="F12" s="53"/>
      <c r="G12" s="53">
        <v>101520</v>
      </c>
      <c r="H12" s="68" t="s">
        <v>295</v>
      </c>
      <c r="I12" s="13"/>
      <c r="J12" s="75"/>
      <c r="K12" s="75">
        <v>75000</v>
      </c>
      <c r="L12" s="75">
        <v>26520</v>
      </c>
      <c r="M12" s="75"/>
      <c r="N12" s="75"/>
      <c r="O12" s="75">
        <f>K12+L12+M12+N12</f>
        <v>101520</v>
      </c>
      <c r="P12" s="75" t="s">
        <v>364</v>
      </c>
    </row>
    <row r="13" spans="1:21" ht="15" customHeight="1">
      <c r="A13" s="48">
        <v>10</v>
      </c>
      <c r="B13" s="14" t="s">
        <v>368</v>
      </c>
      <c r="C13" s="68"/>
      <c r="D13" s="57">
        <v>1</v>
      </c>
      <c r="E13" s="24" t="s">
        <v>33</v>
      </c>
      <c r="F13" s="53"/>
      <c r="G13" s="53">
        <v>88600</v>
      </c>
      <c r="H13" s="68" t="s">
        <v>295</v>
      </c>
      <c r="I13" s="13"/>
      <c r="J13" s="75"/>
      <c r="K13" s="76">
        <v>75000</v>
      </c>
      <c r="L13" s="76"/>
      <c r="M13" s="76">
        <v>13600</v>
      </c>
      <c r="N13" s="76"/>
      <c r="O13" s="76">
        <f t="shared" si="2"/>
        <v>88600</v>
      </c>
      <c r="P13" s="89" t="s">
        <v>449</v>
      </c>
      <c r="Q13" s="89" t="s">
        <v>458</v>
      </c>
      <c r="R13" s="75">
        <v>1</v>
      </c>
      <c r="S13" s="75">
        <v>2250</v>
      </c>
      <c r="T13" s="75">
        <f aca="true" t="shared" si="3" ref="T13:T20">R13*S13</f>
        <v>2250</v>
      </c>
      <c r="U13" s="75"/>
    </row>
    <row r="14" spans="1:21" ht="15" customHeight="1">
      <c r="A14" s="49">
        <v>11</v>
      </c>
      <c r="B14" s="14" t="s">
        <v>265</v>
      </c>
      <c r="C14" s="67"/>
      <c r="D14" s="57">
        <v>1</v>
      </c>
      <c r="E14" s="24" t="s">
        <v>33</v>
      </c>
      <c r="F14" s="99"/>
      <c r="G14" s="53">
        <v>7430</v>
      </c>
      <c r="H14" s="67"/>
      <c r="I14" s="13"/>
      <c r="J14" s="100">
        <v>0.03</v>
      </c>
      <c r="K14" s="76"/>
      <c r="L14" s="76"/>
      <c r="M14" s="76"/>
      <c r="N14" s="76"/>
      <c r="O14" s="76"/>
      <c r="P14" s="75"/>
      <c r="Q14" s="89" t="s">
        <v>459</v>
      </c>
      <c r="R14" s="75">
        <v>4</v>
      </c>
      <c r="S14" s="75">
        <v>1050</v>
      </c>
      <c r="T14" s="75">
        <f t="shared" si="3"/>
        <v>4200</v>
      </c>
      <c r="U14" s="75"/>
    </row>
    <row r="15" spans="1:21" ht="15" customHeight="1">
      <c r="A15" s="48">
        <v>12</v>
      </c>
      <c r="B15" s="14" t="s">
        <v>369</v>
      </c>
      <c r="C15" s="67"/>
      <c r="D15" s="98"/>
      <c r="E15" s="14"/>
      <c r="F15" s="99"/>
      <c r="G15" s="67"/>
      <c r="H15" s="67"/>
      <c r="I15" s="13"/>
      <c r="J15" s="75"/>
      <c r="K15" s="75"/>
      <c r="L15" s="75"/>
      <c r="M15" s="75"/>
      <c r="N15" s="75"/>
      <c r="O15" s="75"/>
      <c r="P15" s="75"/>
      <c r="Q15" s="75" t="s">
        <v>460</v>
      </c>
      <c r="R15" s="75">
        <v>20</v>
      </c>
      <c r="S15" s="75">
        <v>300</v>
      </c>
      <c r="T15" s="75">
        <f t="shared" si="3"/>
        <v>6000</v>
      </c>
      <c r="U15" s="75">
        <f>T13+T14+T15</f>
        <v>12450</v>
      </c>
    </row>
    <row r="16" spans="1:21" ht="15" customHeight="1">
      <c r="A16" s="49">
        <v>13</v>
      </c>
      <c r="B16" s="14" t="s">
        <v>370</v>
      </c>
      <c r="C16" s="68"/>
      <c r="D16" s="57">
        <v>1</v>
      </c>
      <c r="E16" s="24" t="s">
        <v>33</v>
      </c>
      <c r="F16" s="53"/>
      <c r="G16" s="53">
        <v>46800</v>
      </c>
      <c r="H16" s="68" t="s">
        <v>295</v>
      </c>
      <c r="I16" s="13"/>
      <c r="J16" s="75"/>
      <c r="K16" s="75">
        <v>30000</v>
      </c>
      <c r="L16" s="75"/>
      <c r="M16" s="75">
        <v>16800</v>
      </c>
      <c r="N16" s="75"/>
      <c r="O16" s="75">
        <f aca="true" t="shared" si="4" ref="O16:O23">K16+L16+M16+N16</f>
        <v>46800</v>
      </c>
      <c r="P16" s="75"/>
      <c r="Q16" s="89" t="s">
        <v>451</v>
      </c>
      <c r="R16" s="75">
        <v>1</v>
      </c>
      <c r="S16" s="75">
        <v>4750</v>
      </c>
      <c r="T16" s="75">
        <f t="shared" si="3"/>
        <v>4750</v>
      </c>
      <c r="U16" s="75"/>
    </row>
    <row r="17" spans="1:21" ht="15" customHeight="1">
      <c r="A17" s="48">
        <v>14</v>
      </c>
      <c r="B17" s="14" t="s">
        <v>368</v>
      </c>
      <c r="C17" s="68"/>
      <c r="D17" s="57">
        <v>1</v>
      </c>
      <c r="E17" s="24" t="s">
        <v>33</v>
      </c>
      <c r="F17" s="53"/>
      <c r="G17" s="53">
        <v>20000</v>
      </c>
      <c r="H17" s="68" t="s">
        <v>295</v>
      </c>
      <c r="I17" s="13"/>
      <c r="J17" s="75"/>
      <c r="K17" s="75">
        <v>15000</v>
      </c>
      <c r="L17" s="75"/>
      <c r="M17" s="75">
        <v>5000</v>
      </c>
      <c r="N17" s="75"/>
      <c r="O17" s="75">
        <f t="shared" si="4"/>
        <v>20000</v>
      </c>
      <c r="P17" s="75"/>
      <c r="Q17" s="75" t="s">
        <v>452</v>
      </c>
      <c r="R17" s="75">
        <v>5</v>
      </c>
      <c r="S17" s="75">
        <v>1050</v>
      </c>
      <c r="T17" s="75">
        <f t="shared" si="3"/>
        <v>5250</v>
      </c>
      <c r="U17" s="75">
        <f>T16+T17</f>
        <v>10000</v>
      </c>
    </row>
    <row r="18" spans="1:21" ht="15" customHeight="1">
      <c r="A18" s="49">
        <v>15</v>
      </c>
      <c r="B18" s="54" t="s">
        <v>372</v>
      </c>
      <c r="C18" s="68"/>
      <c r="D18" s="57">
        <v>1</v>
      </c>
      <c r="E18" s="24" t="s">
        <v>33</v>
      </c>
      <c r="F18" s="53"/>
      <c r="G18" s="53">
        <v>8400</v>
      </c>
      <c r="H18" s="68" t="s">
        <v>295</v>
      </c>
      <c r="I18" s="13"/>
      <c r="J18" s="75"/>
      <c r="K18" s="75">
        <v>6500</v>
      </c>
      <c r="L18" s="75"/>
      <c r="M18" s="75">
        <v>1900</v>
      </c>
      <c r="N18" s="75"/>
      <c r="O18" s="75">
        <f t="shared" si="4"/>
        <v>8400</v>
      </c>
      <c r="P18" s="75" t="s">
        <v>456</v>
      </c>
      <c r="Q18" s="75" t="s">
        <v>461</v>
      </c>
      <c r="R18" s="75">
        <v>24</v>
      </c>
      <c r="S18" s="75">
        <v>480</v>
      </c>
      <c r="T18" s="75">
        <f t="shared" si="3"/>
        <v>11520</v>
      </c>
      <c r="U18" s="75"/>
    </row>
    <row r="19" spans="1:21" ht="15" customHeight="1">
      <c r="A19" s="48">
        <v>16</v>
      </c>
      <c r="B19" s="14" t="s">
        <v>265</v>
      </c>
      <c r="C19" s="68"/>
      <c r="D19" s="57">
        <v>1</v>
      </c>
      <c r="E19" s="24" t="s">
        <v>33</v>
      </c>
      <c r="F19" s="53"/>
      <c r="G19" s="53">
        <v>2300</v>
      </c>
      <c r="H19" s="68"/>
      <c r="I19" s="13"/>
      <c r="J19" s="100">
        <v>0.03</v>
      </c>
      <c r="K19" s="75"/>
      <c r="L19" s="75"/>
      <c r="M19" s="75"/>
      <c r="N19" s="75"/>
      <c r="O19" s="75"/>
      <c r="P19" s="75"/>
      <c r="Q19" s="75" t="s">
        <v>462</v>
      </c>
      <c r="R19" s="75">
        <v>50</v>
      </c>
      <c r="S19" s="75">
        <v>300</v>
      </c>
      <c r="T19" s="75">
        <f t="shared" si="3"/>
        <v>15000</v>
      </c>
      <c r="U19" s="75">
        <f>T18+T19</f>
        <v>26520</v>
      </c>
    </row>
    <row r="20" spans="1:21" ht="15" customHeight="1">
      <c r="A20" s="49">
        <v>17</v>
      </c>
      <c r="B20" s="14" t="s">
        <v>373</v>
      </c>
      <c r="C20" s="68"/>
      <c r="D20" s="57"/>
      <c r="E20" s="24"/>
      <c r="F20" s="53"/>
      <c r="G20" s="53"/>
      <c r="H20" s="68"/>
      <c r="I20" s="13"/>
      <c r="J20" s="75"/>
      <c r="K20" s="75"/>
      <c r="L20" s="75"/>
      <c r="M20" s="75"/>
      <c r="N20" s="75"/>
      <c r="O20" s="75"/>
      <c r="P20" s="75" t="s">
        <v>464</v>
      </c>
      <c r="Q20" s="89" t="s">
        <v>465</v>
      </c>
      <c r="R20" s="75">
        <v>16</v>
      </c>
      <c r="S20" s="75">
        <v>850</v>
      </c>
      <c r="T20" s="75">
        <f t="shared" si="3"/>
        <v>13600</v>
      </c>
      <c r="U20" s="75"/>
    </row>
    <row r="21" spans="1:16" ht="15" customHeight="1">
      <c r="A21" s="48">
        <v>18</v>
      </c>
      <c r="B21" s="14"/>
      <c r="C21" s="82" t="s">
        <v>482</v>
      </c>
      <c r="D21" s="57"/>
      <c r="E21" s="24"/>
      <c r="F21" s="53"/>
      <c r="G21" s="53"/>
      <c r="H21" s="68"/>
      <c r="I21" s="13"/>
      <c r="J21" s="75"/>
      <c r="K21" s="75"/>
      <c r="L21" s="75"/>
      <c r="M21" s="75"/>
      <c r="N21" s="75"/>
      <c r="O21" s="75"/>
      <c r="P21" s="75" t="s">
        <v>369</v>
      </c>
    </row>
    <row r="22" spans="1:21" ht="15" customHeight="1">
      <c r="A22" s="49">
        <v>19</v>
      </c>
      <c r="B22" s="14" t="s">
        <v>479</v>
      </c>
      <c r="C22" s="82" t="s">
        <v>469</v>
      </c>
      <c r="D22" s="57">
        <v>1</v>
      </c>
      <c r="E22" s="24" t="s">
        <v>33</v>
      </c>
      <c r="F22" s="53"/>
      <c r="G22" s="53">
        <v>110480</v>
      </c>
      <c r="H22" s="68" t="s">
        <v>295</v>
      </c>
      <c r="I22" s="13"/>
      <c r="J22" s="75"/>
      <c r="K22" s="75">
        <v>75000</v>
      </c>
      <c r="L22" s="75">
        <v>20480</v>
      </c>
      <c r="M22" s="75">
        <v>15000</v>
      </c>
      <c r="N22" s="75"/>
      <c r="O22" s="75">
        <f t="shared" si="4"/>
        <v>110480</v>
      </c>
      <c r="P22" s="75" t="s">
        <v>371</v>
      </c>
      <c r="Q22" s="89" t="s">
        <v>457</v>
      </c>
      <c r="R22" s="75">
        <v>18</v>
      </c>
      <c r="S22" s="75">
        <v>600</v>
      </c>
      <c r="T22" s="75">
        <f>R22*S22</f>
        <v>10800</v>
      </c>
      <c r="U22" s="75"/>
    </row>
    <row r="23" spans="1:21" ht="15" customHeight="1">
      <c r="A23" s="48">
        <v>20</v>
      </c>
      <c r="B23" s="14" t="s">
        <v>377</v>
      </c>
      <c r="C23" s="68"/>
      <c r="D23" s="57">
        <v>1</v>
      </c>
      <c r="E23" s="24" t="s">
        <v>33</v>
      </c>
      <c r="F23" s="53"/>
      <c r="G23" s="53">
        <v>50000</v>
      </c>
      <c r="H23" s="68"/>
      <c r="I23" s="13"/>
      <c r="J23" s="75"/>
      <c r="K23" s="75"/>
      <c r="L23" s="75"/>
      <c r="M23" s="75"/>
      <c r="N23" s="75">
        <v>50000</v>
      </c>
      <c r="O23" s="75">
        <f t="shared" si="4"/>
        <v>50000</v>
      </c>
      <c r="P23" s="75"/>
      <c r="Q23" s="89" t="s">
        <v>463</v>
      </c>
      <c r="R23" s="75">
        <v>20</v>
      </c>
      <c r="S23" s="75">
        <v>300</v>
      </c>
      <c r="T23" s="75">
        <f>R23*S23</f>
        <v>6000</v>
      </c>
      <c r="U23" s="75">
        <f>T22+T23</f>
        <v>16800</v>
      </c>
    </row>
    <row r="24" spans="1:21" ht="15" customHeight="1">
      <c r="A24" s="49">
        <v>21</v>
      </c>
      <c r="B24" s="14" t="s">
        <v>378</v>
      </c>
      <c r="C24" s="68" t="s">
        <v>379</v>
      </c>
      <c r="D24" s="57">
        <v>1</v>
      </c>
      <c r="E24" s="24" t="s">
        <v>33</v>
      </c>
      <c r="F24" s="53"/>
      <c r="G24" s="53">
        <v>7200</v>
      </c>
      <c r="H24" s="68"/>
      <c r="I24" s="13"/>
      <c r="J24" s="75"/>
      <c r="K24" s="75"/>
      <c r="L24" s="75"/>
      <c r="M24" s="75">
        <v>7200</v>
      </c>
      <c r="N24" s="75"/>
      <c r="O24" s="75">
        <f>K24+L24+M24+N24</f>
        <v>7200</v>
      </c>
      <c r="P24" s="75" t="s">
        <v>466</v>
      </c>
      <c r="Q24" s="89" t="s">
        <v>467</v>
      </c>
      <c r="R24" s="75">
        <v>10</v>
      </c>
      <c r="S24" s="75">
        <v>500</v>
      </c>
      <c r="T24" s="75">
        <f aca="true" t="shared" si="5" ref="T24:T30">R24*S24</f>
        <v>5000</v>
      </c>
      <c r="U24" s="75"/>
    </row>
    <row r="25" spans="1:21" ht="15" customHeight="1">
      <c r="A25" s="48">
        <v>22</v>
      </c>
      <c r="B25" s="14" t="s">
        <v>265</v>
      </c>
      <c r="C25" s="68"/>
      <c r="D25" s="57">
        <v>1</v>
      </c>
      <c r="E25" s="24" t="s">
        <v>33</v>
      </c>
      <c r="F25" s="53"/>
      <c r="G25" s="53">
        <v>5820</v>
      </c>
      <c r="H25" s="68"/>
      <c r="I25" s="13"/>
      <c r="J25" s="100">
        <v>0.03</v>
      </c>
      <c r="K25" s="75"/>
      <c r="L25" s="75"/>
      <c r="M25" s="75"/>
      <c r="N25" s="75"/>
      <c r="O25" s="75">
        <f>K25+L25+M25+N25</f>
        <v>0</v>
      </c>
      <c r="P25" s="89" t="s">
        <v>468</v>
      </c>
      <c r="Q25" s="89"/>
      <c r="R25" s="75">
        <v>1</v>
      </c>
      <c r="S25" s="75">
        <v>1900</v>
      </c>
      <c r="T25" s="75">
        <f t="shared" si="5"/>
        <v>1900</v>
      </c>
      <c r="U25" s="75"/>
    </row>
    <row r="26" spans="1:21" ht="15" customHeight="1">
      <c r="A26" s="48">
        <v>23</v>
      </c>
      <c r="B26" s="14" t="s">
        <v>37</v>
      </c>
      <c r="C26" s="68"/>
      <c r="D26" s="57">
        <v>1</v>
      </c>
      <c r="E26" s="24" t="s">
        <v>33</v>
      </c>
      <c r="F26" s="53"/>
      <c r="G26" s="53">
        <v>36800</v>
      </c>
      <c r="H26" s="68"/>
      <c r="I26" s="13"/>
      <c r="J26" s="75"/>
      <c r="K26" s="75"/>
      <c r="L26" s="75"/>
      <c r="M26" s="75"/>
      <c r="N26" s="75"/>
      <c r="O26" s="75">
        <f>K26+L26+M26+N26</f>
        <v>0</v>
      </c>
      <c r="P26" s="75" t="s">
        <v>373</v>
      </c>
      <c r="Q26" s="89"/>
      <c r="R26" s="75"/>
      <c r="S26" s="75"/>
      <c r="T26" s="75"/>
      <c r="U26" s="75"/>
    </row>
    <row r="27" spans="1:21" ht="15" customHeight="1">
      <c r="A27" s="48">
        <v>24</v>
      </c>
      <c r="B27" s="14"/>
      <c r="C27" s="68"/>
      <c r="D27" s="57"/>
      <c r="E27" s="24"/>
      <c r="F27" s="53"/>
      <c r="G27" s="53"/>
      <c r="H27" s="68"/>
      <c r="I27" s="13"/>
      <c r="J27" s="75"/>
      <c r="K27" s="75"/>
      <c r="L27" s="75"/>
      <c r="M27" s="75"/>
      <c r="N27" s="75"/>
      <c r="O27" s="75">
        <f>K27+L27+M27+N27</f>
        <v>0</v>
      </c>
      <c r="P27" s="75" t="s">
        <v>375</v>
      </c>
      <c r="Q27" s="75" t="s">
        <v>470</v>
      </c>
      <c r="R27" s="75">
        <v>6</v>
      </c>
      <c r="S27" s="75">
        <v>300</v>
      </c>
      <c r="T27" s="75">
        <f t="shared" si="5"/>
        <v>1800</v>
      </c>
      <c r="U27" s="75"/>
    </row>
    <row r="28" spans="1:21" ht="15" customHeight="1">
      <c r="A28" s="48">
        <v>25</v>
      </c>
      <c r="B28" s="14"/>
      <c r="C28" s="68"/>
      <c r="D28" s="57"/>
      <c r="E28" s="24"/>
      <c r="F28" s="53"/>
      <c r="G28" s="53"/>
      <c r="H28" s="68"/>
      <c r="I28" s="13"/>
      <c r="J28" s="75"/>
      <c r="K28" s="75"/>
      <c r="L28" s="75"/>
      <c r="M28" s="75"/>
      <c r="N28" s="75"/>
      <c r="O28" s="75">
        <f>K28+L28+M28+N28</f>
        <v>0</v>
      </c>
      <c r="P28" s="75" t="s">
        <v>374</v>
      </c>
      <c r="Q28" s="75" t="s">
        <v>471</v>
      </c>
      <c r="R28" s="75">
        <v>4</v>
      </c>
      <c r="S28" s="75">
        <v>1000</v>
      </c>
      <c r="T28" s="75">
        <f t="shared" si="5"/>
        <v>4000</v>
      </c>
      <c r="U28" s="75"/>
    </row>
    <row r="29" spans="1:21" ht="15" customHeight="1">
      <c r="A29" s="48">
        <v>26</v>
      </c>
      <c r="B29" s="14"/>
      <c r="C29" s="68"/>
      <c r="D29" s="57"/>
      <c r="E29" s="24"/>
      <c r="F29" s="53"/>
      <c r="G29" s="53"/>
      <c r="H29" s="68"/>
      <c r="I29" s="13"/>
      <c r="J29" s="75"/>
      <c r="K29" s="75"/>
      <c r="L29" s="75"/>
      <c r="M29" s="75"/>
      <c r="N29" s="75"/>
      <c r="O29" s="75"/>
      <c r="P29" s="96" t="s">
        <v>376</v>
      </c>
      <c r="Q29" s="75" t="s">
        <v>474</v>
      </c>
      <c r="R29" s="75">
        <v>4</v>
      </c>
      <c r="S29" s="75">
        <v>1350</v>
      </c>
      <c r="T29" s="75">
        <f t="shared" si="5"/>
        <v>5400</v>
      </c>
      <c r="U29" s="75"/>
    </row>
    <row r="30" spans="1:21" ht="15" customHeight="1">
      <c r="A30" s="48">
        <v>27</v>
      </c>
      <c r="B30" s="14"/>
      <c r="C30" s="68"/>
      <c r="D30" s="57"/>
      <c r="E30" s="24"/>
      <c r="F30" s="53"/>
      <c r="G30" s="53"/>
      <c r="H30" s="68"/>
      <c r="I30" s="13"/>
      <c r="J30" s="75" t="s">
        <v>266</v>
      </c>
      <c r="K30" s="75">
        <f>SUM(K5:K29)</f>
        <v>451500</v>
      </c>
      <c r="L30" s="75">
        <f>SUM(L5:L29)</f>
        <v>90950</v>
      </c>
      <c r="M30" s="75">
        <f>SUM(M5:M29)</f>
        <v>146370</v>
      </c>
      <c r="N30" s="75">
        <f>SUM(N5:N29)</f>
        <v>50000</v>
      </c>
      <c r="O30" s="75">
        <f>SUM(O5:O29)</f>
        <v>738820</v>
      </c>
      <c r="P30" s="75"/>
      <c r="Q30" s="75" t="s">
        <v>475</v>
      </c>
      <c r="R30" s="75">
        <v>1</v>
      </c>
      <c r="S30" s="75">
        <v>1900</v>
      </c>
      <c r="T30" s="75">
        <f t="shared" si="5"/>
        <v>1900</v>
      </c>
      <c r="U30" s="75"/>
    </row>
    <row r="31" spans="1:21" ht="15" customHeight="1">
      <c r="A31" s="48">
        <v>28</v>
      </c>
      <c r="B31" s="14"/>
      <c r="C31" s="68"/>
      <c r="D31" s="57"/>
      <c r="E31" s="24"/>
      <c r="F31" s="53"/>
      <c r="G31" s="53"/>
      <c r="H31" s="68"/>
      <c r="I31" s="13"/>
      <c r="J31" s="75">
        <f>O30*0.05</f>
        <v>36941</v>
      </c>
      <c r="K31" s="75"/>
      <c r="L31" s="75"/>
      <c r="M31" s="75"/>
      <c r="N31" s="75"/>
      <c r="O31" s="75"/>
      <c r="P31" s="75" t="s">
        <v>472</v>
      </c>
      <c r="Q31" s="75" t="s">
        <v>473</v>
      </c>
      <c r="R31" s="75">
        <v>4</v>
      </c>
      <c r="S31" s="75">
        <v>1000</v>
      </c>
      <c r="T31" s="75">
        <f>R31*S31</f>
        <v>4000</v>
      </c>
      <c r="U31" s="75"/>
    </row>
    <row r="32" spans="1:21" ht="15" customHeight="1">
      <c r="A32" s="48">
        <v>29</v>
      </c>
      <c r="B32" s="14"/>
      <c r="C32" s="68"/>
      <c r="D32" s="57"/>
      <c r="E32" s="24"/>
      <c r="F32" s="53"/>
      <c r="G32" s="53"/>
      <c r="H32" s="68"/>
      <c r="I32" s="13"/>
      <c r="J32" s="75"/>
      <c r="K32" s="76"/>
      <c r="L32" s="76"/>
      <c r="M32" s="76"/>
      <c r="N32" s="76"/>
      <c r="O32" s="76"/>
      <c r="P32" s="75"/>
      <c r="Q32" s="75" t="s">
        <v>476</v>
      </c>
      <c r="R32" s="75">
        <v>1</v>
      </c>
      <c r="S32" s="75">
        <v>2900</v>
      </c>
      <c r="T32" s="75">
        <f>R32*S32</f>
        <v>2900</v>
      </c>
      <c r="U32" s="75"/>
    </row>
    <row r="33" spans="1:23" ht="15" customHeight="1">
      <c r="A33" s="48">
        <v>30</v>
      </c>
      <c r="B33" s="14" t="s">
        <v>71</v>
      </c>
      <c r="C33" s="14"/>
      <c r="D33" s="57"/>
      <c r="E33" s="24"/>
      <c r="F33" s="53"/>
      <c r="G33" s="53">
        <f>SUM(G4:G32)</f>
        <v>792800</v>
      </c>
      <c r="H33" s="14"/>
      <c r="I33" s="13"/>
      <c r="J33" s="75"/>
      <c r="K33" s="76"/>
      <c r="L33" s="76"/>
      <c r="M33" s="76"/>
      <c r="N33" s="76"/>
      <c r="O33" s="76"/>
      <c r="P33" s="75" t="s">
        <v>478</v>
      </c>
      <c r="Q33" s="75" t="s">
        <v>477</v>
      </c>
      <c r="R33" s="75">
        <v>1</v>
      </c>
      <c r="S33" s="75">
        <v>480</v>
      </c>
      <c r="T33" s="75">
        <f>R33*S33</f>
        <v>480</v>
      </c>
      <c r="U33" s="75">
        <f>T27+T28+T29+T30+T31+T32+T33</f>
        <v>20480</v>
      </c>
      <c r="V33" t="s">
        <v>483</v>
      </c>
      <c r="W33">
        <v>15000</v>
      </c>
    </row>
    <row r="34" spans="2:21" ht="15" customHeight="1">
      <c r="B34" s="13"/>
      <c r="C34" s="13"/>
      <c r="D34" s="63"/>
      <c r="E34" s="13"/>
      <c r="F34" s="64"/>
      <c r="G34" s="13"/>
      <c r="H34" s="13"/>
      <c r="I34" s="13"/>
      <c r="J34" s="75" t="s">
        <v>185</v>
      </c>
      <c r="K34" s="75" t="s">
        <v>171</v>
      </c>
      <c r="L34" s="75" t="s">
        <v>172</v>
      </c>
      <c r="M34" s="75" t="s">
        <v>173</v>
      </c>
      <c r="N34" s="75" t="s">
        <v>174</v>
      </c>
      <c r="O34" s="75" t="s">
        <v>175</v>
      </c>
      <c r="P34" s="75" t="s">
        <v>163</v>
      </c>
      <c r="Q34" s="75" t="s">
        <v>176</v>
      </c>
      <c r="R34" s="75" t="s">
        <v>181</v>
      </c>
      <c r="S34" s="75"/>
      <c r="T34" s="75" t="s">
        <v>344</v>
      </c>
      <c r="U34" s="75"/>
    </row>
    <row r="35" spans="2:21" ht="15" customHeight="1">
      <c r="B35" s="13"/>
      <c r="C35" s="13"/>
      <c r="D35" s="63"/>
      <c r="E35" s="13"/>
      <c r="F35" s="64"/>
      <c r="G35" s="13"/>
      <c r="H35" s="13"/>
      <c r="I35" s="13"/>
      <c r="J35" s="75"/>
      <c r="K35" s="75">
        <v>500</v>
      </c>
      <c r="L35" s="75">
        <v>600</v>
      </c>
      <c r="M35" s="75">
        <v>950</v>
      </c>
      <c r="N35" s="75">
        <v>1100</v>
      </c>
      <c r="O35" s="75">
        <v>1500</v>
      </c>
      <c r="P35" s="75">
        <v>2450</v>
      </c>
      <c r="Q35" s="75">
        <v>870</v>
      </c>
      <c r="R35" s="75">
        <v>12000</v>
      </c>
      <c r="S35" s="75"/>
      <c r="T35" s="75">
        <v>850</v>
      </c>
      <c r="U35" s="75"/>
    </row>
    <row r="36" spans="10:21" ht="15" customHeight="1">
      <c r="J36" s="75"/>
      <c r="K36" s="76" t="s">
        <v>170</v>
      </c>
      <c r="L36" s="76" t="s">
        <v>195</v>
      </c>
      <c r="M36" s="76" t="s">
        <v>177</v>
      </c>
      <c r="N36" s="76" t="s">
        <v>178</v>
      </c>
      <c r="O36" s="76" t="s">
        <v>179</v>
      </c>
      <c r="P36" s="81" t="s">
        <v>180</v>
      </c>
      <c r="Q36" s="81" t="s">
        <v>345</v>
      </c>
      <c r="R36" s="81" t="s">
        <v>182</v>
      </c>
      <c r="S36" s="81" t="s">
        <v>183</v>
      </c>
      <c r="T36" s="75"/>
      <c r="U36" s="75"/>
    </row>
    <row r="37" spans="10:21" ht="15" customHeight="1">
      <c r="J37" s="75"/>
      <c r="K37" s="76">
        <v>450</v>
      </c>
      <c r="L37" s="76">
        <v>480</v>
      </c>
      <c r="M37" s="76">
        <v>5000</v>
      </c>
      <c r="N37" s="76">
        <v>1000</v>
      </c>
      <c r="O37" s="76">
        <v>7000</v>
      </c>
      <c r="P37" s="81">
        <v>5700</v>
      </c>
      <c r="Q37" s="81">
        <v>10000</v>
      </c>
      <c r="R37" s="81">
        <v>10000</v>
      </c>
      <c r="S37" s="81">
        <v>1900</v>
      </c>
      <c r="T37" s="75"/>
      <c r="U37" s="75"/>
    </row>
    <row r="38" spans="10:21" ht="13.5"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0:22" ht="13.5">
      <c r="J39" s="80" t="s">
        <v>186</v>
      </c>
      <c r="K39" s="75" t="s">
        <v>161</v>
      </c>
      <c r="L39" s="75" t="s">
        <v>187</v>
      </c>
      <c r="M39" s="75" t="s">
        <v>162</v>
      </c>
      <c r="N39" s="75" t="s">
        <v>169</v>
      </c>
      <c r="O39" s="75" t="s">
        <v>367</v>
      </c>
      <c r="P39" s="75" t="s">
        <v>444</v>
      </c>
      <c r="Q39" s="75" t="s">
        <v>190</v>
      </c>
      <c r="R39" s="75" t="s">
        <v>191</v>
      </c>
      <c r="S39" s="75" t="s">
        <v>194</v>
      </c>
      <c r="T39" s="75" t="s">
        <v>192</v>
      </c>
      <c r="U39" s="75" t="s">
        <v>445</v>
      </c>
      <c r="V39" s="75" t="s">
        <v>365</v>
      </c>
    </row>
    <row r="40" spans="10:21" ht="13.5">
      <c r="J40" s="75" t="s">
        <v>184</v>
      </c>
      <c r="K40" s="75">
        <v>1050</v>
      </c>
      <c r="L40" s="75">
        <v>920</v>
      </c>
      <c r="M40" s="75">
        <v>500</v>
      </c>
      <c r="N40" s="75"/>
      <c r="O40" s="75">
        <v>600</v>
      </c>
      <c r="P40" s="75">
        <v>300</v>
      </c>
      <c r="Q40" s="75"/>
      <c r="R40" s="75">
        <v>2820</v>
      </c>
      <c r="S40" s="75"/>
      <c r="T40" s="75"/>
      <c r="U40" s="75"/>
    </row>
    <row r="41" spans="10:21" ht="13.5">
      <c r="J41" s="75" t="s">
        <v>188</v>
      </c>
      <c r="K41" s="75">
        <v>1200</v>
      </c>
      <c r="L41" s="75">
        <v>1050</v>
      </c>
      <c r="M41" s="75"/>
      <c r="N41" s="75">
        <v>900</v>
      </c>
      <c r="O41" s="75"/>
      <c r="P41" s="75"/>
      <c r="Q41" s="75"/>
      <c r="R41" s="75"/>
      <c r="S41" s="75">
        <v>2250</v>
      </c>
      <c r="T41" s="75">
        <v>4500</v>
      </c>
      <c r="U41" s="75"/>
    </row>
    <row r="42" spans="10:21" ht="13.5">
      <c r="J42" s="75" t="s">
        <v>189</v>
      </c>
      <c r="K42" s="75"/>
      <c r="L42" s="76"/>
      <c r="M42" s="76"/>
      <c r="N42" s="76">
        <v>800</v>
      </c>
      <c r="O42" s="76"/>
      <c r="P42" s="76"/>
      <c r="Q42" s="75"/>
      <c r="R42" s="75"/>
      <c r="S42" s="75">
        <v>1880</v>
      </c>
      <c r="T42" s="75"/>
      <c r="U42" s="75"/>
    </row>
    <row r="43" spans="10:21" ht="13.5">
      <c r="J43" s="75" t="s">
        <v>193</v>
      </c>
      <c r="K43" s="75"/>
      <c r="L43" s="76"/>
      <c r="M43" s="76"/>
      <c r="N43" s="76"/>
      <c r="O43" s="76"/>
      <c r="P43" s="76"/>
      <c r="Q43" s="75"/>
      <c r="R43" s="75"/>
      <c r="S43" s="75"/>
      <c r="T43" s="75">
        <v>4040</v>
      </c>
      <c r="U43" s="75"/>
    </row>
    <row r="44" spans="10:22" ht="13.5">
      <c r="J44" s="75" t="s">
        <v>366</v>
      </c>
      <c r="K44" s="80"/>
      <c r="L44" s="80"/>
      <c r="M44" s="75"/>
      <c r="N44" s="75"/>
      <c r="O44" s="75"/>
      <c r="P44" s="75"/>
      <c r="Q44" s="75"/>
      <c r="R44" s="75"/>
      <c r="S44" s="75"/>
      <c r="T44" s="75"/>
      <c r="U44" s="75">
        <v>320</v>
      </c>
      <c r="V44" s="75">
        <v>480</v>
      </c>
    </row>
    <row r="45" spans="10:21" ht="13.5"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0:21" ht="13.5">
      <c r="J46" s="75"/>
      <c r="K46" s="75"/>
      <c r="L46" s="81"/>
      <c r="M46" s="75"/>
      <c r="N46" s="75"/>
      <c r="O46" s="75"/>
      <c r="P46" s="75"/>
      <c r="Q46" s="75"/>
      <c r="R46" s="75"/>
      <c r="S46" s="75"/>
      <c r="T46" s="75"/>
      <c r="U46" s="75"/>
    </row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43</v>
      </c>
      <c r="D1" s="123"/>
      <c r="E1" s="123"/>
      <c r="F1" s="123"/>
      <c r="G1" s="31"/>
      <c r="H1" s="50" t="s">
        <v>134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25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296</v>
      </c>
      <c r="C4" s="14" t="s">
        <v>297</v>
      </c>
      <c r="D4" s="57">
        <v>39</v>
      </c>
      <c r="E4" s="59" t="s">
        <v>6</v>
      </c>
      <c r="F4" s="53">
        <v>5500</v>
      </c>
      <c r="G4" s="53">
        <f>D4*F4</f>
        <v>214500</v>
      </c>
      <c r="H4" s="14"/>
      <c r="I4" s="13"/>
    </row>
    <row r="5" spans="1:9" ht="15" customHeight="1">
      <c r="A5" s="48">
        <v>2</v>
      </c>
      <c r="B5" s="19" t="s">
        <v>196</v>
      </c>
      <c r="C5" s="14"/>
      <c r="D5" s="57">
        <v>39</v>
      </c>
      <c r="E5" s="59" t="s">
        <v>6</v>
      </c>
      <c r="F5" s="53">
        <v>680</v>
      </c>
      <c r="G5" s="53">
        <f>D5*F5</f>
        <v>26520</v>
      </c>
      <c r="H5" s="14"/>
      <c r="I5" s="13"/>
    </row>
    <row r="6" spans="1:9" ht="15" customHeight="1">
      <c r="A6" s="49">
        <v>3</v>
      </c>
      <c r="B6" s="14" t="s">
        <v>298</v>
      </c>
      <c r="C6" s="14"/>
      <c r="D6" s="57">
        <v>12</v>
      </c>
      <c r="E6" s="59" t="s">
        <v>93</v>
      </c>
      <c r="F6" s="53">
        <v>1350</v>
      </c>
      <c r="G6" s="53">
        <f>D6*F6</f>
        <v>16200</v>
      </c>
      <c r="H6" s="14"/>
      <c r="I6" s="13"/>
    </row>
    <row r="7" spans="1:9" ht="15" customHeight="1">
      <c r="A7" s="48">
        <v>4</v>
      </c>
      <c r="B7" s="14" t="s">
        <v>219</v>
      </c>
      <c r="C7" s="14"/>
      <c r="D7" s="57">
        <v>6</v>
      </c>
      <c r="E7" s="59" t="s">
        <v>299</v>
      </c>
      <c r="F7" s="53">
        <v>3000</v>
      </c>
      <c r="G7" s="53">
        <f>D7*F7</f>
        <v>18000</v>
      </c>
      <c r="H7" s="14"/>
      <c r="I7" s="13"/>
    </row>
    <row r="8" spans="1:9" ht="15" customHeight="1">
      <c r="A8" s="49">
        <v>5</v>
      </c>
      <c r="B8" s="14" t="s">
        <v>300</v>
      </c>
      <c r="C8" s="14"/>
      <c r="D8" s="57">
        <v>1</v>
      </c>
      <c r="E8" s="59" t="s">
        <v>33</v>
      </c>
      <c r="F8" s="53"/>
      <c r="G8" s="53">
        <v>50000</v>
      </c>
      <c r="H8" s="14"/>
      <c r="I8" s="13"/>
    </row>
    <row r="9" spans="1:9" ht="15" customHeight="1">
      <c r="A9" s="48">
        <v>6</v>
      </c>
      <c r="B9" s="19"/>
      <c r="C9" s="14"/>
      <c r="D9" s="57"/>
      <c r="E9" s="59"/>
      <c r="F9" s="53"/>
      <c r="G9" s="53"/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/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/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5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44</v>
      </c>
      <c r="D1" s="123"/>
      <c r="E1" s="123"/>
      <c r="F1" s="123"/>
      <c r="G1" s="31"/>
      <c r="H1" s="50" t="s">
        <v>135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397</v>
      </c>
      <c r="C4" s="67" t="s">
        <v>398</v>
      </c>
      <c r="D4" s="57">
        <v>16</v>
      </c>
      <c r="E4" s="59" t="s">
        <v>6</v>
      </c>
      <c r="F4" s="53">
        <v>8000</v>
      </c>
      <c r="G4" s="53">
        <f>D4*F4</f>
        <v>128000</v>
      </c>
      <c r="H4" s="14" t="s">
        <v>399</v>
      </c>
      <c r="I4" s="13"/>
    </row>
    <row r="5" spans="1:15" ht="15" customHeight="1">
      <c r="A5" s="48">
        <v>2</v>
      </c>
      <c r="B5" s="14" t="s">
        <v>220</v>
      </c>
      <c r="C5" s="14"/>
      <c r="D5" s="57">
        <v>4</v>
      </c>
      <c r="E5" s="59" t="s">
        <v>93</v>
      </c>
      <c r="F5" s="53">
        <v>1800</v>
      </c>
      <c r="G5" s="53">
        <f>D5*F5</f>
        <v>7200</v>
      </c>
      <c r="H5" s="14"/>
      <c r="I5" s="13"/>
      <c r="J5" t="s">
        <v>401</v>
      </c>
      <c r="K5" t="s">
        <v>402</v>
      </c>
      <c r="L5" t="s">
        <v>403</v>
      </c>
      <c r="M5" t="s">
        <v>403</v>
      </c>
      <c r="N5" t="s">
        <v>404</v>
      </c>
      <c r="O5" t="s">
        <v>405</v>
      </c>
    </row>
    <row r="6" spans="1:16" ht="15" customHeight="1">
      <c r="A6" s="49">
        <v>3</v>
      </c>
      <c r="B6" s="14" t="s">
        <v>400</v>
      </c>
      <c r="C6" s="14"/>
      <c r="D6" s="57">
        <v>1</v>
      </c>
      <c r="E6" s="59" t="s">
        <v>33</v>
      </c>
      <c r="F6" s="53"/>
      <c r="G6" s="53">
        <v>40000</v>
      </c>
      <c r="H6" s="14"/>
      <c r="I6" s="13"/>
      <c r="J6">
        <v>4</v>
      </c>
      <c r="K6">
        <v>5.6</v>
      </c>
      <c r="L6">
        <v>4.4</v>
      </c>
      <c r="M6">
        <v>4.4</v>
      </c>
      <c r="N6">
        <v>5</v>
      </c>
      <c r="O6">
        <v>10</v>
      </c>
      <c r="P6">
        <f>J6+K6+L6+M6+N6+O6</f>
        <v>33.4</v>
      </c>
    </row>
    <row r="7" spans="1:9" ht="15" customHeight="1">
      <c r="A7" s="48">
        <v>4</v>
      </c>
      <c r="B7" s="14" t="s">
        <v>301</v>
      </c>
      <c r="C7" s="14"/>
      <c r="D7" s="57">
        <v>4.5</v>
      </c>
      <c r="E7" s="59" t="s">
        <v>93</v>
      </c>
      <c r="F7" s="53">
        <v>1400</v>
      </c>
      <c r="G7" s="53">
        <f>D7*F7</f>
        <v>6300</v>
      </c>
      <c r="H7" s="14"/>
      <c r="I7" s="13"/>
    </row>
    <row r="8" spans="1:9" ht="15" customHeight="1">
      <c r="A8" s="49">
        <v>5</v>
      </c>
      <c r="B8" s="14" t="s">
        <v>408</v>
      </c>
      <c r="C8" s="14"/>
      <c r="D8" s="57">
        <v>1</v>
      </c>
      <c r="E8" s="59" t="s">
        <v>33</v>
      </c>
      <c r="F8" s="53"/>
      <c r="G8" s="53">
        <v>15000</v>
      </c>
      <c r="H8" s="14"/>
      <c r="I8" s="13"/>
    </row>
    <row r="9" spans="1:9" ht="15" customHeight="1">
      <c r="A9" s="48">
        <v>6</v>
      </c>
      <c r="B9" s="67" t="s">
        <v>406</v>
      </c>
      <c r="C9" s="14" t="s">
        <v>407</v>
      </c>
      <c r="D9" s="57">
        <v>1</v>
      </c>
      <c r="E9" s="59" t="s">
        <v>33</v>
      </c>
      <c r="F9" s="53"/>
      <c r="G9" s="53">
        <v>18000</v>
      </c>
      <c r="H9" s="14"/>
      <c r="I9" s="13"/>
    </row>
    <row r="10" spans="1:9" ht="15" customHeight="1">
      <c r="A10" s="49">
        <v>7</v>
      </c>
      <c r="B10" s="14" t="s">
        <v>37</v>
      </c>
      <c r="C10" s="14"/>
      <c r="D10" s="57">
        <v>1</v>
      </c>
      <c r="E10" s="59" t="s">
        <v>33</v>
      </c>
      <c r="F10" s="53"/>
      <c r="G10" s="53">
        <v>13500</v>
      </c>
      <c r="H10" s="14"/>
      <c r="I10" s="13"/>
    </row>
    <row r="11" spans="1:9" ht="15" customHeight="1">
      <c r="A11" s="48">
        <v>8</v>
      </c>
      <c r="B11" s="14" t="s">
        <v>409</v>
      </c>
      <c r="C11" s="14"/>
      <c r="D11" s="57">
        <v>1</v>
      </c>
      <c r="E11" s="59" t="s">
        <v>33</v>
      </c>
      <c r="F11" s="53"/>
      <c r="G11" s="53">
        <v>15000</v>
      </c>
      <c r="H11" s="14"/>
      <c r="I11" s="13"/>
    </row>
    <row r="12" spans="1:9" ht="15" customHeight="1">
      <c r="A12" s="49">
        <v>9</v>
      </c>
      <c r="B12" s="14" t="s">
        <v>430</v>
      </c>
      <c r="C12" s="14" t="s">
        <v>431</v>
      </c>
      <c r="D12" s="57">
        <v>36</v>
      </c>
      <c r="E12" s="59" t="s">
        <v>432</v>
      </c>
      <c r="F12" s="53">
        <v>500</v>
      </c>
      <c r="G12" s="53">
        <f>D12*F12</f>
        <v>18000</v>
      </c>
      <c r="H12" s="14"/>
      <c r="I12" s="13"/>
    </row>
    <row r="13" spans="1:9" ht="15" customHeight="1">
      <c r="A13" s="48">
        <v>10</v>
      </c>
      <c r="B13" s="14" t="s">
        <v>433</v>
      </c>
      <c r="C13" s="14" t="s">
        <v>434</v>
      </c>
      <c r="D13" s="57">
        <v>36</v>
      </c>
      <c r="E13" s="59" t="s">
        <v>6</v>
      </c>
      <c r="F13" s="53">
        <v>1500</v>
      </c>
      <c r="G13" s="53">
        <f>D13*F13</f>
        <v>54000</v>
      </c>
      <c r="H13" s="14"/>
      <c r="I13" s="13"/>
    </row>
    <row r="14" spans="1:9" ht="15" customHeight="1">
      <c r="A14" s="49">
        <v>11</v>
      </c>
      <c r="B14" s="14" t="s">
        <v>395</v>
      </c>
      <c r="C14" s="14"/>
      <c r="D14" s="57">
        <v>1</v>
      </c>
      <c r="E14" s="59" t="s">
        <v>33</v>
      </c>
      <c r="F14" s="53"/>
      <c r="G14" s="53">
        <v>18000</v>
      </c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/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/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89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89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89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>
        <f>SUM(G4:G32)</f>
        <v>333000</v>
      </c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  <row r="37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625" style="0" customWidth="1"/>
    <col min="2" max="2" width="24.625" style="0" customWidth="1"/>
    <col min="3" max="3" width="25.625" style="0" customWidth="1"/>
    <col min="4" max="4" width="8.625" style="38" customWidth="1"/>
    <col min="5" max="5" width="5.625" style="0" customWidth="1"/>
    <col min="6" max="6" width="8.625" style="36" customWidth="1"/>
    <col min="7" max="7" width="12.625" style="0" customWidth="1"/>
    <col min="8" max="8" width="25.625" style="0" customWidth="1"/>
  </cols>
  <sheetData>
    <row r="1" spans="1:8" ht="25.5" customHeight="1">
      <c r="A1" s="26"/>
      <c r="B1" s="3"/>
      <c r="C1" s="123" t="s">
        <v>45</v>
      </c>
      <c r="D1" s="123"/>
      <c r="E1" s="123"/>
      <c r="F1" s="123"/>
      <c r="G1" s="31"/>
      <c r="H1" s="50" t="s">
        <v>136</v>
      </c>
    </row>
    <row r="2" spans="1:8" ht="4.5" customHeight="1">
      <c r="A2" s="26"/>
      <c r="B2" s="3"/>
      <c r="C2" s="3"/>
      <c r="D2" s="37"/>
      <c r="E2" s="27"/>
      <c r="F2" s="35"/>
      <c r="G2" s="31"/>
      <c r="H2" s="3"/>
    </row>
    <row r="3" spans="1:8" ht="15" customHeight="1">
      <c r="A3" s="48" t="s">
        <v>92</v>
      </c>
      <c r="B3" s="58" t="s">
        <v>26</v>
      </c>
      <c r="C3" s="58" t="s">
        <v>27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</row>
    <row r="4" spans="1:9" ht="15" customHeight="1">
      <c r="A4" s="49">
        <v>1</v>
      </c>
      <c r="B4" s="14" t="s">
        <v>302</v>
      </c>
      <c r="C4" s="14"/>
      <c r="D4" s="57">
        <v>12.2</v>
      </c>
      <c r="E4" s="59" t="s">
        <v>93</v>
      </c>
      <c r="F4" s="53">
        <v>3350</v>
      </c>
      <c r="G4" s="53">
        <f>D4*F4</f>
        <v>40870</v>
      </c>
      <c r="H4" s="14"/>
      <c r="I4" s="13"/>
    </row>
    <row r="5" spans="1:9" ht="15" customHeight="1">
      <c r="A5" s="48">
        <v>2</v>
      </c>
      <c r="B5" s="14" t="s">
        <v>69</v>
      </c>
      <c r="C5" s="14"/>
      <c r="D5" s="57">
        <v>5.2</v>
      </c>
      <c r="E5" s="59" t="s">
        <v>112</v>
      </c>
      <c r="F5" s="53">
        <v>2350</v>
      </c>
      <c r="G5" s="53">
        <f>D5*F5</f>
        <v>12220</v>
      </c>
      <c r="H5" s="14"/>
      <c r="I5" s="13"/>
    </row>
    <row r="6" spans="1:9" ht="15" customHeight="1">
      <c r="A6" s="49">
        <v>3</v>
      </c>
      <c r="B6" s="14" t="s">
        <v>70</v>
      </c>
      <c r="C6" s="14"/>
      <c r="D6" s="57">
        <v>2</v>
      </c>
      <c r="E6" s="59" t="s">
        <v>113</v>
      </c>
      <c r="F6" s="53">
        <v>2350</v>
      </c>
      <c r="G6" s="53">
        <f>D6*F6</f>
        <v>4700</v>
      </c>
      <c r="H6" s="14"/>
      <c r="I6" s="13"/>
    </row>
    <row r="7" spans="1:9" ht="15" customHeight="1">
      <c r="A7" s="48">
        <v>4</v>
      </c>
      <c r="B7" s="14" t="s">
        <v>114</v>
      </c>
      <c r="C7" s="14"/>
      <c r="D7" s="57">
        <v>4</v>
      </c>
      <c r="E7" s="59" t="s">
        <v>113</v>
      </c>
      <c r="F7" s="53">
        <v>730</v>
      </c>
      <c r="G7" s="53">
        <f>D7*F7</f>
        <v>2920</v>
      </c>
      <c r="H7" s="14"/>
      <c r="I7" s="13"/>
    </row>
    <row r="8" spans="1:9" ht="15" customHeight="1">
      <c r="A8" s="49">
        <v>5</v>
      </c>
      <c r="B8" s="14" t="s">
        <v>74</v>
      </c>
      <c r="C8" s="14"/>
      <c r="D8" s="57">
        <v>6</v>
      </c>
      <c r="E8" s="59" t="s">
        <v>115</v>
      </c>
      <c r="F8" s="53">
        <v>680</v>
      </c>
      <c r="G8" s="53">
        <f>D8*F8</f>
        <v>4080</v>
      </c>
      <c r="H8" s="14"/>
      <c r="I8" s="13"/>
    </row>
    <row r="9" spans="1:9" ht="15" customHeight="1">
      <c r="A9" s="48">
        <v>6</v>
      </c>
      <c r="B9" s="54" t="s">
        <v>221</v>
      </c>
      <c r="C9" s="14"/>
      <c r="D9" s="57">
        <v>1</v>
      </c>
      <c r="E9" s="59" t="s">
        <v>33</v>
      </c>
      <c r="F9" s="53"/>
      <c r="G9" s="53">
        <v>5000</v>
      </c>
      <c r="H9" s="14"/>
      <c r="I9" s="13"/>
    </row>
    <row r="10" spans="1:9" ht="15" customHeight="1">
      <c r="A10" s="49">
        <v>7</v>
      </c>
      <c r="B10" s="14"/>
      <c r="C10" s="14"/>
      <c r="D10" s="57"/>
      <c r="E10" s="59"/>
      <c r="F10" s="53"/>
      <c r="G10" s="53"/>
      <c r="H10" s="14"/>
      <c r="I10" s="13"/>
    </row>
    <row r="11" spans="1:9" ht="15" customHeight="1">
      <c r="A11" s="48">
        <v>8</v>
      </c>
      <c r="B11" s="14"/>
      <c r="C11" s="14"/>
      <c r="D11" s="57"/>
      <c r="E11" s="59"/>
      <c r="F11" s="53"/>
      <c r="G11" s="53"/>
      <c r="H11" s="14"/>
      <c r="I11" s="13"/>
    </row>
    <row r="12" spans="1:9" ht="15" customHeight="1">
      <c r="A12" s="49">
        <v>9</v>
      </c>
      <c r="B12" s="14"/>
      <c r="C12" s="14"/>
      <c r="D12" s="57"/>
      <c r="E12" s="59"/>
      <c r="F12" s="53"/>
      <c r="G12" s="53"/>
      <c r="H12" s="14"/>
      <c r="I12" s="13"/>
    </row>
    <row r="13" spans="1:9" ht="15" customHeight="1">
      <c r="A13" s="48">
        <v>10</v>
      </c>
      <c r="B13" s="14"/>
      <c r="C13" s="14"/>
      <c r="D13" s="57"/>
      <c r="E13" s="59"/>
      <c r="F13" s="53"/>
      <c r="G13" s="53"/>
      <c r="H13" s="14"/>
      <c r="I13" s="13"/>
    </row>
    <row r="14" spans="1:9" ht="15" customHeight="1">
      <c r="A14" s="49">
        <v>11</v>
      </c>
      <c r="B14" s="14"/>
      <c r="C14" s="14"/>
      <c r="D14" s="57"/>
      <c r="E14" s="59"/>
      <c r="F14" s="53"/>
      <c r="G14" s="53"/>
      <c r="H14" s="14"/>
      <c r="I14" s="13"/>
    </row>
    <row r="15" spans="1:9" ht="15" customHeight="1">
      <c r="A15" s="48">
        <v>12</v>
      </c>
      <c r="B15" s="19"/>
      <c r="C15" s="14"/>
      <c r="D15" s="57"/>
      <c r="E15" s="59"/>
      <c r="F15" s="53"/>
      <c r="G15" s="53"/>
      <c r="H15" s="14"/>
      <c r="I15" s="13"/>
    </row>
    <row r="16" spans="1:9" ht="15" customHeight="1">
      <c r="A16" s="49">
        <v>13</v>
      </c>
      <c r="B16" s="14" t="s">
        <v>94</v>
      </c>
      <c r="C16" s="14"/>
      <c r="D16" s="57"/>
      <c r="E16" s="59"/>
      <c r="F16" s="53"/>
      <c r="G16" s="53"/>
      <c r="H16" s="14"/>
      <c r="I16" s="13"/>
    </row>
    <row r="17" spans="1:9" ht="15" customHeight="1">
      <c r="A17" s="48">
        <v>14</v>
      </c>
      <c r="B17" s="14" t="s">
        <v>94</v>
      </c>
      <c r="C17" s="14"/>
      <c r="D17" s="57"/>
      <c r="E17" s="59"/>
      <c r="F17" s="53"/>
      <c r="G17" s="53"/>
      <c r="H17" s="14"/>
      <c r="I17" s="13"/>
    </row>
    <row r="18" spans="1:9" ht="15" customHeight="1">
      <c r="A18" s="49">
        <v>15</v>
      </c>
      <c r="B18" s="14"/>
      <c r="C18" s="14"/>
      <c r="D18" s="57"/>
      <c r="E18" s="59"/>
      <c r="F18" s="53"/>
      <c r="G18" s="53"/>
      <c r="H18" s="14"/>
      <c r="I18" s="13"/>
    </row>
    <row r="19" spans="1:9" ht="15" customHeight="1">
      <c r="A19" s="48">
        <v>16</v>
      </c>
      <c r="B19" s="14" t="s">
        <v>94</v>
      </c>
      <c r="C19" s="14"/>
      <c r="D19" s="57"/>
      <c r="E19" s="59"/>
      <c r="F19" s="53"/>
      <c r="G19" s="53"/>
      <c r="H19" s="14"/>
      <c r="I19" s="13"/>
    </row>
    <row r="20" spans="1:9" ht="15" customHeight="1">
      <c r="A20" s="49">
        <v>17</v>
      </c>
      <c r="B20" s="14" t="s">
        <v>94</v>
      </c>
      <c r="C20" s="14"/>
      <c r="D20" s="57"/>
      <c r="E20" s="59"/>
      <c r="F20" s="53"/>
      <c r="G20" s="53"/>
      <c r="H20" s="14"/>
      <c r="I20" s="13"/>
    </row>
    <row r="21" spans="1:9" ht="15" customHeight="1">
      <c r="A21" s="48">
        <v>18</v>
      </c>
      <c r="B21" s="14" t="s">
        <v>94</v>
      </c>
      <c r="C21" s="14"/>
      <c r="D21" s="57"/>
      <c r="E21" s="59"/>
      <c r="F21" s="53"/>
      <c r="G21" s="53"/>
      <c r="H21" s="14"/>
      <c r="I21" s="13"/>
    </row>
    <row r="22" spans="1:9" ht="15" customHeight="1">
      <c r="A22" s="49">
        <v>19</v>
      </c>
      <c r="B22" s="14"/>
      <c r="C22" s="14"/>
      <c r="D22" s="57"/>
      <c r="E22" s="59"/>
      <c r="F22" s="53"/>
      <c r="G22" s="53"/>
      <c r="H22" s="14"/>
      <c r="I22" s="13"/>
    </row>
    <row r="23" spans="1:9" ht="15" customHeight="1">
      <c r="A23" s="48">
        <v>20</v>
      </c>
      <c r="B23" s="14"/>
      <c r="C23" s="14"/>
      <c r="D23" s="57"/>
      <c r="E23" s="59"/>
      <c r="F23" s="53"/>
      <c r="G23" s="53"/>
      <c r="H23" s="14"/>
      <c r="I23" s="13"/>
    </row>
    <row r="24" spans="1:9" ht="15" customHeight="1">
      <c r="A24" s="49">
        <v>21</v>
      </c>
      <c r="B24" s="14"/>
      <c r="C24" s="14"/>
      <c r="D24" s="57"/>
      <c r="E24" s="59"/>
      <c r="F24" s="53"/>
      <c r="G24" s="53"/>
      <c r="H24" s="14"/>
      <c r="I24" s="13"/>
    </row>
    <row r="25" spans="1:9" ht="15" customHeight="1">
      <c r="A25" s="48">
        <v>22</v>
      </c>
      <c r="B25" s="14"/>
      <c r="C25" s="14"/>
      <c r="D25" s="57"/>
      <c r="E25" s="59"/>
      <c r="F25" s="53"/>
      <c r="G25" s="53"/>
      <c r="H25" s="14"/>
      <c r="I25" s="13"/>
    </row>
    <row r="26" spans="1:9" ht="15" customHeight="1">
      <c r="A26" s="48">
        <v>23</v>
      </c>
      <c r="B26" s="19"/>
      <c r="C26" s="14"/>
      <c r="D26" s="57"/>
      <c r="E26" s="59"/>
      <c r="F26" s="53"/>
      <c r="G26" s="53"/>
      <c r="H26" s="14"/>
      <c r="I26" s="13"/>
    </row>
    <row r="27" spans="1:9" ht="15" customHeight="1">
      <c r="A27" s="48">
        <v>24</v>
      </c>
      <c r="B27" s="14"/>
      <c r="C27" s="14"/>
      <c r="D27" s="57"/>
      <c r="E27" s="59"/>
      <c r="F27" s="53"/>
      <c r="G27" s="53"/>
      <c r="H27" s="14"/>
      <c r="I27" s="13"/>
    </row>
    <row r="28" spans="1:9" ht="15" customHeight="1">
      <c r="A28" s="48">
        <v>25</v>
      </c>
      <c r="B28" s="14"/>
      <c r="C28" s="14"/>
      <c r="D28" s="57"/>
      <c r="E28" s="59"/>
      <c r="F28" s="53"/>
      <c r="G28" s="53"/>
      <c r="H28" s="14"/>
      <c r="I28" s="13"/>
    </row>
    <row r="29" spans="1:9" ht="15" customHeight="1">
      <c r="A29" s="48">
        <v>26</v>
      </c>
      <c r="B29" s="14"/>
      <c r="C29" s="14"/>
      <c r="D29" s="57"/>
      <c r="E29" s="59"/>
      <c r="F29" s="53"/>
      <c r="G29" s="53"/>
      <c r="H29" s="14"/>
      <c r="I29" s="13"/>
    </row>
    <row r="30" spans="1:9" ht="15" customHeight="1">
      <c r="A30" s="48">
        <v>27</v>
      </c>
      <c r="B30" s="14"/>
      <c r="C30" s="14"/>
      <c r="D30" s="57"/>
      <c r="E30" s="59"/>
      <c r="F30" s="53"/>
      <c r="G30" s="53"/>
      <c r="H30" s="14"/>
      <c r="I30" s="13"/>
    </row>
    <row r="31" spans="1:9" ht="15" customHeight="1">
      <c r="A31" s="48">
        <v>28</v>
      </c>
      <c r="B31" s="14"/>
      <c r="C31" s="14"/>
      <c r="D31" s="57"/>
      <c r="E31" s="59"/>
      <c r="F31" s="53"/>
      <c r="G31" s="53"/>
      <c r="H31" s="14"/>
      <c r="I31" s="13"/>
    </row>
    <row r="32" spans="1:9" ht="15" customHeight="1">
      <c r="A32" s="48">
        <v>29</v>
      </c>
      <c r="B32" s="14"/>
      <c r="C32" s="14"/>
      <c r="D32" s="57"/>
      <c r="E32" s="59"/>
      <c r="F32" s="53"/>
      <c r="G32" s="53"/>
      <c r="H32" s="14"/>
      <c r="I32" s="13"/>
    </row>
    <row r="33" spans="1:9" ht="15" customHeight="1">
      <c r="A33" s="48">
        <v>30</v>
      </c>
      <c r="B33" s="14" t="s">
        <v>71</v>
      </c>
      <c r="C33" s="14"/>
      <c r="D33" s="57"/>
      <c r="E33" s="59"/>
      <c r="F33" s="53"/>
      <c r="G33" s="53"/>
      <c r="H33" s="14"/>
      <c r="I33" s="13"/>
    </row>
    <row r="34" spans="2:9" ht="15" customHeight="1">
      <c r="B34" s="13"/>
      <c r="C34" s="13"/>
      <c r="D34" s="63"/>
      <c r="E34" s="13"/>
      <c r="F34" s="64"/>
      <c r="G34" s="13"/>
      <c r="H34" s="13"/>
      <c r="I34" s="13"/>
    </row>
    <row r="35" spans="2:9" ht="15" customHeight="1">
      <c r="B35" s="13"/>
      <c r="C35" s="13"/>
      <c r="D35" s="63"/>
      <c r="E35" s="13"/>
      <c r="F35" s="64"/>
      <c r="G35" s="13"/>
      <c r="H35" s="13"/>
      <c r="I35" s="13"/>
    </row>
    <row r="36" ht="15" customHeight="1"/>
  </sheetData>
  <sheetProtection/>
  <mergeCells count="1">
    <mergeCell ref="C1:F1"/>
  </mergeCells>
  <printOptions horizontalCentered="1" verticalCentered="1"/>
  <pageMargins left="0.3937007874015748" right="0.3937007874015748" top="0.3937007874015748" bottom="0.3937007874015748" header="0.5905511811023623" footer="0.7086614173228347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Gato</cp:lastModifiedBy>
  <cp:lastPrinted>2019-10-04T06:52:50Z</cp:lastPrinted>
  <dcterms:created xsi:type="dcterms:W3CDTF">1999-06-20T12:28:27Z</dcterms:created>
  <dcterms:modified xsi:type="dcterms:W3CDTF">2019-10-04T06:53:30Z</dcterms:modified>
  <cp:category/>
  <cp:version/>
  <cp:contentType/>
  <cp:contentStatus/>
</cp:coreProperties>
</file>